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45" windowWidth="9270" windowHeight="2775" activeTab="1"/>
  </bookViews>
  <sheets>
    <sheet name="Форма 1" sheetId="1" r:id="rId1"/>
    <sheet name="Форма 2 " sheetId="9" r:id="rId2"/>
    <sheet name="Форма 3" sheetId="5" r:id="rId3"/>
    <sheet name="Форма 4" sheetId="6" r:id="rId4"/>
    <sheet name="Форма 5" sheetId="7" r:id="rId5"/>
    <sheet name="Форма 6" sheetId="8" r:id="rId6"/>
  </sheets>
  <definedNames>
    <definedName name="_xlnm._FilterDatabase" localSheetId="1" hidden="1">'Форма 2 '!$A$4:$J$80</definedName>
    <definedName name="_xlnm._FilterDatabase" localSheetId="3" hidden="1">'Форма 4'!$A$6:$BL$79</definedName>
    <definedName name="OLE_LINK1" localSheetId="0">'Форма 1'!#REF!</definedName>
    <definedName name="_xlnm.Print_Titles" localSheetId="0">'Форма 1'!$4:$7</definedName>
    <definedName name="_xlnm.Print_Titles" localSheetId="1">'Форма 2 '!$3:$7</definedName>
    <definedName name="_xlnm.Print_Titles" localSheetId="2">'Форма 3'!$5:$6</definedName>
    <definedName name="_xlnm.Print_Titles" localSheetId="3">'Форма 4'!$5:$6</definedName>
    <definedName name="_xlnm.Print_Titles" localSheetId="4">'Форма 5'!$5:$6</definedName>
    <definedName name="_xlnm.Print_Titles" localSheetId="5">'Форма 6'!$5:$7</definedName>
  </definedNames>
  <calcPr calcId="145621"/>
</workbook>
</file>

<file path=xl/calcChain.xml><?xml version="1.0" encoding="utf-8"?>
<calcChain xmlns="http://schemas.openxmlformats.org/spreadsheetml/2006/main">
  <c r="R8" i="1" l="1"/>
  <c r="Q8" i="1"/>
  <c r="H79" i="6"/>
  <c r="E79" i="5" l="1"/>
  <c r="D79" i="5" l="1"/>
  <c r="F79" i="5" s="1"/>
  <c r="C80" i="8" l="1"/>
  <c r="K79" i="7" l="1"/>
  <c r="J79" i="7"/>
  <c r="H79" i="7"/>
  <c r="D79" i="7"/>
  <c r="M79" i="6"/>
  <c r="L79" i="6"/>
  <c r="J79" i="6"/>
  <c r="I79" i="6"/>
  <c r="K79" i="6" s="1"/>
  <c r="G79" i="6"/>
  <c r="F79" i="6"/>
  <c r="D79" i="6"/>
  <c r="C79" i="6"/>
  <c r="E79" i="6" s="1"/>
  <c r="N79" i="5"/>
  <c r="M79" i="5"/>
  <c r="L79" i="5"/>
  <c r="I79" i="5"/>
  <c r="G79" i="5"/>
  <c r="C79" i="5"/>
  <c r="C80" i="9"/>
  <c r="J80" i="9"/>
  <c r="I80" i="9"/>
  <c r="G80" i="9"/>
  <c r="E80" i="9"/>
  <c r="P80" i="1"/>
  <c r="O80" i="1"/>
  <c r="N80" i="1"/>
  <c r="M80" i="1"/>
  <c r="L80" i="1"/>
  <c r="K80" i="1"/>
  <c r="J80" i="1"/>
  <c r="I80" i="1"/>
  <c r="H80" i="1"/>
  <c r="E80" i="1"/>
  <c r="D80" i="1"/>
  <c r="E21" i="6" l="1"/>
  <c r="F35" i="8" l="1"/>
  <c r="F80" i="8" s="1"/>
  <c r="F13" i="5" l="1"/>
  <c r="F14" i="5"/>
  <c r="F15" i="5"/>
  <c r="F16" i="5"/>
  <c r="F17" i="5"/>
  <c r="F18" i="5"/>
  <c r="F19" i="5"/>
  <c r="F20" i="5"/>
  <c r="K72" i="6" l="1"/>
  <c r="K61" i="6"/>
  <c r="K57" i="6"/>
  <c r="K54" i="6"/>
  <c r="K53" i="6"/>
  <c r="K51" i="6"/>
  <c r="K50" i="6"/>
  <c r="K46" i="6"/>
  <c r="K44" i="6"/>
  <c r="K21" i="6"/>
  <c r="K63" i="6"/>
  <c r="H34" i="6" l="1"/>
  <c r="E72" i="6"/>
  <c r="C8" i="7" l="1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" i="7"/>
  <c r="C79" i="7" l="1"/>
  <c r="K41" i="6"/>
  <c r="K47" i="6" l="1"/>
  <c r="K16" i="6"/>
  <c r="K58" i="6"/>
  <c r="K65" i="6"/>
  <c r="H64" i="6" l="1"/>
  <c r="H21" i="6"/>
  <c r="H65" i="6"/>
  <c r="H41" i="6"/>
  <c r="H42" i="6"/>
  <c r="H37" i="6"/>
  <c r="L21" i="7" l="1"/>
  <c r="J72" i="5" l="1"/>
  <c r="O21" i="5" l="1"/>
  <c r="J21" i="5"/>
  <c r="F34" i="5"/>
  <c r="F35" i="5"/>
  <c r="F36" i="5"/>
  <c r="F21" i="5"/>
  <c r="D10" i="9" l="1"/>
  <c r="D22" i="9"/>
  <c r="Q22" i="1" l="1"/>
  <c r="C22" i="1"/>
  <c r="E28" i="6"/>
  <c r="R32" i="1" l="1"/>
  <c r="R22" i="1"/>
  <c r="H43" i="6"/>
  <c r="K9" i="6"/>
  <c r="K8" i="6"/>
  <c r="K14" i="6"/>
  <c r="K10" i="6"/>
  <c r="E7" i="6"/>
  <c r="F7" i="5" l="1"/>
  <c r="F80" i="9" l="1"/>
  <c r="D73" i="9"/>
  <c r="D72" i="9"/>
  <c r="D71" i="9"/>
  <c r="D70" i="9"/>
  <c r="D69" i="9"/>
  <c r="D68" i="9"/>
  <c r="D67" i="9"/>
  <c r="D66" i="9"/>
  <c r="D65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9" i="9"/>
  <c r="H8" i="9"/>
  <c r="H80" i="9" s="1"/>
  <c r="D8" i="9" l="1"/>
  <c r="Q38" i="1"/>
  <c r="Q37" i="1"/>
  <c r="Q9" i="1"/>
  <c r="R9" i="1"/>
  <c r="Q10" i="1"/>
  <c r="R10" i="1"/>
  <c r="Q11" i="1"/>
  <c r="R11" i="1"/>
  <c r="Q31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R31" i="1"/>
  <c r="Q32" i="1"/>
  <c r="Q33" i="1"/>
  <c r="R33" i="1"/>
  <c r="Q34" i="1"/>
  <c r="R34" i="1"/>
  <c r="Q35" i="1"/>
  <c r="R35" i="1"/>
  <c r="Q36" i="1"/>
  <c r="R36" i="1"/>
  <c r="R37" i="1"/>
  <c r="R38" i="1"/>
  <c r="K21" i="5" s="1"/>
  <c r="Q39" i="1"/>
  <c r="R39" i="1"/>
  <c r="Q40" i="1"/>
  <c r="R40" i="1"/>
  <c r="Q41" i="1"/>
  <c r="R41" i="1"/>
  <c r="Q42" i="1"/>
  <c r="S42" i="1" s="1"/>
  <c r="R42" i="1"/>
  <c r="Q43" i="1"/>
  <c r="S43" i="1" s="1"/>
  <c r="R43" i="1"/>
  <c r="Q44" i="1"/>
  <c r="R44" i="1"/>
  <c r="Q46" i="1"/>
  <c r="R46" i="1"/>
  <c r="Q47" i="1"/>
  <c r="R47" i="1"/>
  <c r="Q48" i="1"/>
  <c r="R48" i="1"/>
  <c r="Q49" i="1"/>
  <c r="S49" i="1" s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23" i="1"/>
  <c r="R23" i="1"/>
  <c r="Q21" i="1"/>
  <c r="R21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R12" i="1"/>
  <c r="Q12" i="1"/>
  <c r="S12" i="1" s="1"/>
  <c r="S31" i="1" l="1"/>
  <c r="S8" i="1" l="1"/>
  <c r="C67" i="1"/>
  <c r="C68" i="1"/>
  <c r="C69" i="1"/>
  <c r="C70" i="1"/>
  <c r="C71" i="1"/>
  <c r="C72" i="1"/>
  <c r="C73" i="1"/>
  <c r="C57" i="1"/>
  <c r="C58" i="1"/>
  <c r="C59" i="1"/>
  <c r="C60" i="1"/>
  <c r="C61" i="1"/>
  <c r="C62" i="1"/>
  <c r="C63" i="1"/>
  <c r="C64" i="1"/>
  <c r="C65" i="1"/>
  <c r="C66" i="1"/>
  <c r="C46" i="1"/>
  <c r="C47" i="1"/>
  <c r="C48" i="1"/>
  <c r="C49" i="1"/>
  <c r="C50" i="1"/>
  <c r="C51" i="1"/>
  <c r="C52" i="1"/>
  <c r="C53" i="1"/>
  <c r="C54" i="1"/>
  <c r="C55" i="1"/>
  <c r="C56" i="1"/>
  <c r="C36" i="1"/>
  <c r="C37" i="1"/>
  <c r="C38" i="1"/>
  <c r="C39" i="1"/>
  <c r="C40" i="1"/>
  <c r="C41" i="1"/>
  <c r="C42" i="1"/>
  <c r="C43" i="1"/>
  <c r="C44" i="1"/>
  <c r="C28" i="1"/>
  <c r="C29" i="1"/>
  <c r="C30" i="1"/>
  <c r="C31" i="1"/>
  <c r="C32" i="1"/>
  <c r="C33" i="1"/>
  <c r="C34" i="1"/>
  <c r="C35" i="1"/>
  <c r="C21" i="1"/>
  <c r="C23" i="1"/>
  <c r="C24" i="1"/>
  <c r="C25" i="1"/>
  <c r="C26" i="1"/>
  <c r="C27" i="1"/>
  <c r="C11" i="1"/>
  <c r="C12" i="1"/>
  <c r="C13" i="1"/>
  <c r="C14" i="1"/>
  <c r="C16" i="1"/>
  <c r="C18" i="1"/>
  <c r="C19" i="1"/>
  <c r="K62" i="6" l="1"/>
  <c r="K66" i="6"/>
  <c r="K55" i="6"/>
  <c r="K56" i="6"/>
  <c r="K59" i="6"/>
  <c r="K60" i="6"/>
  <c r="K45" i="6"/>
  <c r="K48" i="6"/>
  <c r="K52" i="6"/>
  <c r="K42" i="6"/>
  <c r="K43" i="6"/>
  <c r="K38" i="6"/>
  <c r="K39" i="6"/>
  <c r="K40" i="6"/>
  <c r="K32" i="6"/>
  <c r="K33" i="6"/>
  <c r="K34" i="6"/>
  <c r="K35" i="6"/>
  <c r="K36" i="6"/>
  <c r="K24" i="6"/>
  <c r="K25" i="6"/>
  <c r="K26" i="6"/>
  <c r="K27" i="6"/>
  <c r="K28" i="6"/>
  <c r="K29" i="6"/>
  <c r="K30" i="6"/>
  <c r="K31" i="6"/>
  <c r="K15" i="6"/>
  <c r="K17" i="6"/>
  <c r="K18" i="6"/>
  <c r="K19" i="6"/>
  <c r="K20" i="6"/>
  <c r="K22" i="6"/>
  <c r="K23" i="6"/>
  <c r="K13" i="6"/>
  <c r="K11" i="6"/>
  <c r="K12" i="6"/>
  <c r="K7" i="6"/>
  <c r="O79" i="6" l="1"/>
  <c r="P79" i="6"/>
  <c r="Q79" i="6"/>
  <c r="H24" i="6"/>
  <c r="F8" i="7"/>
  <c r="F9" i="7"/>
  <c r="F10" i="7"/>
  <c r="F11" i="7"/>
  <c r="F12" i="7"/>
  <c r="F13" i="7"/>
  <c r="F14" i="7"/>
  <c r="F15" i="7"/>
  <c r="F16" i="7"/>
  <c r="F17" i="7"/>
  <c r="F18" i="7"/>
  <c r="F22" i="7"/>
  <c r="F23" i="7"/>
  <c r="F27" i="7"/>
  <c r="F28" i="7"/>
  <c r="F30" i="7"/>
  <c r="F31" i="7"/>
  <c r="F32" i="7"/>
  <c r="F33" i="7"/>
  <c r="F35" i="7"/>
  <c r="F37" i="7"/>
  <c r="F38" i="7"/>
  <c r="F39" i="7"/>
  <c r="F40" i="7"/>
  <c r="F41" i="7"/>
  <c r="F42" i="7"/>
  <c r="F43" i="7"/>
  <c r="F44" i="7"/>
  <c r="F45" i="7"/>
  <c r="F46" i="7"/>
  <c r="F47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" i="7"/>
  <c r="F79" i="7" l="1"/>
  <c r="E79" i="7"/>
  <c r="G79" i="7"/>
  <c r="I79" i="7"/>
  <c r="C17" i="1"/>
  <c r="C15" i="1"/>
  <c r="C10" i="1"/>
  <c r="C9" i="1"/>
  <c r="G80" i="8" l="1"/>
  <c r="H80" i="8"/>
  <c r="E80" i="8"/>
  <c r="L61" i="7" l="1"/>
  <c r="L62" i="7"/>
  <c r="L63" i="7"/>
  <c r="L64" i="7"/>
  <c r="L65" i="7"/>
  <c r="L66" i="7"/>
  <c r="L67" i="7"/>
  <c r="L68" i="7"/>
  <c r="L69" i="7"/>
  <c r="L70" i="7"/>
  <c r="L71" i="7"/>
  <c r="L72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34" i="7"/>
  <c r="L35" i="7"/>
  <c r="L36" i="7"/>
  <c r="L37" i="7"/>
  <c r="L38" i="7"/>
  <c r="L39" i="7"/>
  <c r="L40" i="7"/>
  <c r="L41" i="7"/>
  <c r="L20" i="7"/>
  <c r="L22" i="7"/>
  <c r="L23" i="7"/>
  <c r="L24" i="7"/>
  <c r="L25" i="7"/>
  <c r="L26" i="7"/>
  <c r="L27" i="7"/>
  <c r="L28" i="7"/>
  <c r="L29" i="7"/>
  <c r="L30" i="7"/>
  <c r="L31" i="7"/>
  <c r="L32" i="7"/>
  <c r="L33" i="7"/>
  <c r="L8" i="7"/>
  <c r="L9" i="7"/>
  <c r="L10" i="7"/>
  <c r="L11" i="7"/>
  <c r="L12" i="7"/>
  <c r="L13" i="7"/>
  <c r="L14" i="7"/>
  <c r="L15" i="7"/>
  <c r="L16" i="7"/>
  <c r="L17" i="7"/>
  <c r="L18" i="7"/>
  <c r="L19" i="7"/>
  <c r="L7" i="7"/>
  <c r="R79" i="6"/>
  <c r="H15" i="6"/>
  <c r="H57" i="6"/>
  <c r="H58" i="6"/>
  <c r="H59" i="6"/>
  <c r="H60" i="6"/>
  <c r="H61" i="6"/>
  <c r="H62" i="6"/>
  <c r="H63" i="6"/>
  <c r="H66" i="6"/>
  <c r="H67" i="6"/>
  <c r="H70" i="6"/>
  <c r="H71" i="6"/>
  <c r="H72" i="6"/>
  <c r="H45" i="6"/>
  <c r="H46" i="6"/>
  <c r="H47" i="6"/>
  <c r="H48" i="6"/>
  <c r="H49" i="6"/>
  <c r="H50" i="6"/>
  <c r="H51" i="6"/>
  <c r="H52" i="6"/>
  <c r="H53" i="6"/>
  <c r="H54" i="6"/>
  <c r="H55" i="6"/>
  <c r="H56" i="6"/>
  <c r="H35" i="6"/>
  <c r="H36" i="6"/>
  <c r="H38" i="6"/>
  <c r="H39" i="6"/>
  <c r="H40" i="6"/>
  <c r="H44" i="6"/>
  <c r="H22" i="6"/>
  <c r="H23" i="6"/>
  <c r="H25" i="6"/>
  <c r="H26" i="6"/>
  <c r="H27" i="6"/>
  <c r="H28" i="6"/>
  <c r="H29" i="6"/>
  <c r="H30" i="6"/>
  <c r="H31" i="6"/>
  <c r="H32" i="6"/>
  <c r="H33" i="6"/>
  <c r="H11" i="6"/>
  <c r="H12" i="6"/>
  <c r="H13" i="6"/>
  <c r="H14" i="6"/>
  <c r="H16" i="6"/>
  <c r="H17" i="6"/>
  <c r="H18" i="6"/>
  <c r="H19" i="6"/>
  <c r="H20" i="6"/>
  <c r="H10" i="6"/>
  <c r="E55" i="6"/>
  <c r="E56" i="6"/>
  <c r="E57" i="6"/>
  <c r="E58" i="6"/>
  <c r="E59" i="6"/>
  <c r="E60" i="6"/>
  <c r="E61" i="6"/>
  <c r="E62" i="6"/>
  <c r="E63" i="6"/>
  <c r="E45" i="6"/>
  <c r="E46" i="6"/>
  <c r="E47" i="6"/>
  <c r="E48" i="6"/>
  <c r="E49" i="6"/>
  <c r="E50" i="6"/>
  <c r="E51" i="6"/>
  <c r="E52" i="6"/>
  <c r="E53" i="6"/>
  <c r="E54" i="6"/>
  <c r="E35" i="6"/>
  <c r="E36" i="6"/>
  <c r="E38" i="6"/>
  <c r="E39" i="6"/>
  <c r="E40" i="6"/>
  <c r="E41" i="6"/>
  <c r="E42" i="6"/>
  <c r="E43" i="6"/>
  <c r="E44" i="6"/>
  <c r="E25" i="6"/>
  <c r="E26" i="6"/>
  <c r="E27" i="6"/>
  <c r="E29" i="6"/>
  <c r="E30" i="6"/>
  <c r="E31" i="6"/>
  <c r="E32" i="6"/>
  <c r="E33" i="6"/>
  <c r="E34" i="6"/>
  <c r="E10" i="6"/>
  <c r="E11" i="6"/>
  <c r="E12" i="6"/>
  <c r="E13" i="6"/>
  <c r="E14" i="6"/>
  <c r="E15" i="6"/>
  <c r="E16" i="6"/>
  <c r="E17" i="6"/>
  <c r="E18" i="6"/>
  <c r="E19" i="6"/>
  <c r="E20" i="6"/>
  <c r="E22" i="6"/>
  <c r="E23" i="6"/>
  <c r="E24" i="6"/>
  <c r="H9" i="6"/>
  <c r="E9" i="6"/>
  <c r="H8" i="6"/>
  <c r="E8" i="6"/>
  <c r="H7" i="6"/>
  <c r="H79" i="5"/>
  <c r="F71" i="5"/>
  <c r="F72" i="5"/>
  <c r="F60" i="5"/>
  <c r="F61" i="5"/>
  <c r="F62" i="5"/>
  <c r="F63" i="5"/>
  <c r="F64" i="5"/>
  <c r="F65" i="5"/>
  <c r="F66" i="5"/>
  <c r="F67" i="5"/>
  <c r="F68" i="5"/>
  <c r="F69" i="5"/>
  <c r="F70" i="5"/>
  <c r="F48" i="5"/>
  <c r="F49" i="5"/>
  <c r="F50" i="5"/>
  <c r="F51" i="5"/>
  <c r="F52" i="5"/>
  <c r="F53" i="5"/>
  <c r="F54" i="5"/>
  <c r="F55" i="5"/>
  <c r="F56" i="5"/>
  <c r="F57" i="5"/>
  <c r="F58" i="5"/>
  <c r="F59" i="5"/>
  <c r="F37" i="5"/>
  <c r="F38" i="5"/>
  <c r="F39" i="5"/>
  <c r="F40" i="5"/>
  <c r="F41" i="5"/>
  <c r="F42" i="5"/>
  <c r="F43" i="5"/>
  <c r="F44" i="5"/>
  <c r="F45" i="5"/>
  <c r="F46" i="5"/>
  <c r="F47" i="5"/>
  <c r="F28" i="5"/>
  <c r="F29" i="5"/>
  <c r="F30" i="5"/>
  <c r="F31" i="5"/>
  <c r="F32" i="5"/>
  <c r="F33" i="5"/>
  <c r="F27" i="5"/>
  <c r="F26" i="5"/>
  <c r="F25" i="5"/>
  <c r="F24" i="5"/>
  <c r="F23" i="5"/>
  <c r="F22" i="5"/>
  <c r="O12" i="5"/>
  <c r="F12" i="5"/>
  <c r="F11" i="5"/>
  <c r="F10" i="5"/>
  <c r="F9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8" i="5"/>
  <c r="O9" i="5"/>
  <c r="O10" i="5"/>
  <c r="O11" i="5"/>
  <c r="O13" i="5"/>
  <c r="O14" i="5"/>
  <c r="O15" i="5"/>
  <c r="O16" i="5"/>
  <c r="O17" i="5"/>
  <c r="O18" i="5"/>
  <c r="O19" i="5"/>
  <c r="O20" i="5"/>
  <c r="O22" i="5"/>
  <c r="O23" i="5"/>
  <c r="J70" i="5"/>
  <c r="J71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27" i="5"/>
  <c r="J28" i="5"/>
  <c r="J29" i="5"/>
  <c r="J30" i="5"/>
  <c r="J31" i="5"/>
  <c r="J32" i="5"/>
  <c r="J33" i="5"/>
  <c r="J34" i="5"/>
  <c r="J35" i="5"/>
  <c r="J36" i="5"/>
  <c r="J37" i="5"/>
  <c r="J22" i="5"/>
  <c r="J23" i="5"/>
  <c r="J24" i="5"/>
  <c r="J25" i="5"/>
  <c r="J26" i="5"/>
  <c r="K26" i="5" s="1"/>
  <c r="J9" i="5"/>
  <c r="J10" i="5"/>
  <c r="J11" i="5"/>
  <c r="K11" i="5" s="1"/>
  <c r="J12" i="5"/>
  <c r="J13" i="5"/>
  <c r="J14" i="5"/>
  <c r="J15" i="5"/>
  <c r="J16" i="5"/>
  <c r="J17" i="5"/>
  <c r="J18" i="5"/>
  <c r="J19" i="5"/>
  <c r="J20" i="5"/>
  <c r="J8" i="5"/>
  <c r="F8" i="5"/>
  <c r="O7" i="5"/>
  <c r="O79" i="5" s="1"/>
  <c r="F80" i="1"/>
  <c r="G80" i="1"/>
  <c r="S15" i="1"/>
  <c r="S16" i="1"/>
  <c r="S19" i="1"/>
  <c r="S18" i="1"/>
  <c r="S11" i="1"/>
  <c r="S17" i="1"/>
  <c r="S13" i="1"/>
  <c r="S14" i="1"/>
  <c r="S64" i="1"/>
  <c r="S65" i="1"/>
  <c r="S66" i="1"/>
  <c r="S67" i="1"/>
  <c r="S68" i="1"/>
  <c r="S69" i="1"/>
  <c r="S70" i="1"/>
  <c r="S71" i="1"/>
  <c r="S72" i="1"/>
  <c r="S73" i="1"/>
  <c r="S52" i="1"/>
  <c r="S53" i="1"/>
  <c r="S54" i="1"/>
  <c r="S55" i="1"/>
  <c r="S56" i="1"/>
  <c r="S57" i="1"/>
  <c r="S58" i="1"/>
  <c r="S59" i="1"/>
  <c r="S60" i="1"/>
  <c r="S61" i="1"/>
  <c r="S62" i="1"/>
  <c r="S63" i="1"/>
  <c r="S40" i="1"/>
  <c r="S41" i="1"/>
  <c r="S44" i="1"/>
  <c r="S46" i="1"/>
  <c r="S47" i="1"/>
  <c r="S48" i="1"/>
  <c r="S50" i="1"/>
  <c r="S51" i="1"/>
  <c r="S30" i="1"/>
  <c r="S32" i="1"/>
  <c r="S33" i="1"/>
  <c r="S34" i="1"/>
  <c r="S35" i="1"/>
  <c r="S36" i="1"/>
  <c r="S37" i="1"/>
  <c r="S38" i="1"/>
  <c r="S39" i="1"/>
  <c r="S21" i="1"/>
  <c r="S23" i="1"/>
  <c r="S24" i="1"/>
  <c r="S25" i="1"/>
  <c r="S26" i="1"/>
  <c r="S27" i="1"/>
  <c r="S28" i="1"/>
  <c r="S29" i="1"/>
  <c r="S10" i="1"/>
  <c r="L79" i="7" l="1"/>
  <c r="C8" i="1"/>
  <c r="C20" i="1"/>
  <c r="J7" i="5"/>
  <c r="S20" i="1"/>
  <c r="S9" i="1"/>
  <c r="K8" i="5"/>
  <c r="K20" i="5"/>
  <c r="K19" i="5"/>
  <c r="K18" i="5"/>
  <c r="K17" i="5"/>
  <c r="K16" i="5"/>
  <c r="K15" i="5"/>
  <c r="K14" i="5"/>
  <c r="K13" i="5"/>
  <c r="K12" i="5"/>
  <c r="K10" i="5"/>
  <c r="K9" i="5"/>
  <c r="K25" i="5"/>
  <c r="K24" i="5"/>
  <c r="K23" i="5"/>
  <c r="K22" i="5"/>
  <c r="K37" i="5"/>
  <c r="K36" i="5"/>
  <c r="K35" i="5"/>
  <c r="K34" i="5"/>
  <c r="K33" i="5"/>
  <c r="K32" i="5"/>
  <c r="K31" i="5"/>
  <c r="K30" i="5"/>
  <c r="K29" i="5"/>
  <c r="K28" i="5"/>
  <c r="K27" i="5"/>
  <c r="K53" i="5"/>
  <c r="K52" i="5"/>
  <c r="K51" i="5"/>
  <c r="K50" i="5"/>
  <c r="K49" i="5"/>
  <c r="K48" i="5"/>
  <c r="K47" i="5"/>
  <c r="K46" i="5"/>
  <c r="K45" i="5"/>
  <c r="K43" i="5"/>
  <c r="K42" i="5"/>
  <c r="K41" i="5"/>
  <c r="K40" i="5"/>
  <c r="K39" i="5"/>
  <c r="K38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72" i="5"/>
  <c r="K71" i="5"/>
  <c r="K70" i="5"/>
  <c r="K7" i="5" l="1"/>
  <c r="J79" i="5"/>
  <c r="D64" i="9"/>
  <c r="D80" i="9" s="1"/>
  <c r="Q45" i="1" l="1"/>
  <c r="S45" i="1" l="1"/>
  <c r="S80" i="1" s="1"/>
  <c r="Q80" i="1"/>
  <c r="R45" i="1"/>
  <c r="R80" i="1" s="1"/>
  <c r="K79" i="5" s="1"/>
  <c r="C45" i="1"/>
  <c r="K44" i="5" l="1"/>
</calcChain>
</file>

<file path=xl/sharedStrings.xml><?xml version="1.0" encoding="utf-8"?>
<sst xmlns="http://schemas.openxmlformats.org/spreadsheetml/2006/main" count="574" uniqueCount="160">
  <si>
    <t>всего</t>
  </si>
  <si>
    <t xml:space="preserve">N 
пп
</t>
  </si>
  <si>
    <t xml:space="preserve">Бюджетное финансирование       </t>
  </si>
  <si>
    <t xml:space="preserve">Приносящая доход деятельность  </t>
  </si>
  <si>
    <t>Итого (тыс. руб.)</t>
  </si>
  <si>
    <t>Доля средств, полученных от осуществления приносящей доход деятельности, в общем объеме финансирования</t>
  </si>
  <si>
    <t xml:space="preserve"> Наименование муниципального учреждения</t>
  </si>
  <si>
    <t>субсидии на иные цели (предоставляемые в соответствии со статьей 78.1 Бюджетного кодекса Российской Федерации)</t>
  </si>
  <si>
    <t>субсидия на выполнение муниципального задания</t>
  </si>
  <si>
    <t>Р (тыс. руб.)</t>
  </si>
  <si>
    <t>Д (тыс.руб.)</t>
  </si>
  <si>
    <t xml:space="preserve">в том числе от сдачи в аренду имущества   
</t>
  </si>
  <si>
    <t>МАДОУ "Детский сад "Полянка" п. Мирный" Томского района</t>
  </si>
  <si>
    <t>МАДОУ "Детский сад ОВ с.Рыбалово" Томского района</t>
  </si>
  <si>
    <t>МАДОУ "Детский сад с. Корнилово" Томского района</t>
  </si>
  <si>
    <t>МАДОУ "Детский сад с. Малиновка" Томского района</t>
  </si>
  <si>
    <t>МАДОУ "ЦРР - детский сад д. Кисловка" Томского района</t>
  </si>
  <si>
    <t>МАДОУ "ЦРР - детский сад с.Моряковский Затон " Томского района</t>
  </si>
  <si>
    <t>МАОУ "Итатская СОШ" Томского района</t>
  </si>
  <si>
    <t>МАОУ "Калтайская СОШ" Томского района</t>
  </si>
  <si>
    <t>МАОУ "Кафтанчиковская СОШ" Томского района</t>
  </si>
  <si>
    <t>МАОУ "Копыловская СОШ" Томского района</t>
  </si>
  <si>
    <t>МАОУ "Малиновская СОШ" Томского района</t>
  </si>
  <si>
    <t>МАОУ "Моряковская СОШ" Томского района</t>
  </si>
  <si>
    <t>МАОУ "Спасская СОШ" Томского района</t>
  </si>
  <si>
    <t>МБДОУ "Детский сад "Сказка" п.Зональная Станция" Томского района</t>
  </si>
  <si>
    <t>МБДОУ "Детский сад КВ д.Нелюбино"</t>
  </si>
  <si>
    <t>МБДОУ "Детский сад КВ п. Молодежный" Томского района</t>
  </si>
  <si>
    <t>МБДОУ "Детский сад ОВ п. Рассвет" Томского района</t>
  </si>
  <si>
    <t>МБДОУ "Детский сад П и ОД " Томского района</t>
  </si>
  <si>
    <t>МБДОУ "Детский сад д. Черная речка" Томского района</t>
  </si>
  <si>
    <t>МБДОУ "Детский сад д.Воронино"</t>
  </si>
  <si>
    <t>МБДОУ "Детский сад п. Аэропорт"</t>
  </si>
  <si>
    <t>МБДОУ "Детский сад с. Батурино" Томского района</t>
  </si>
  <si>
    <t>МБДОУ "Детский сад с. Зоркальцево" Томского района</t>
  </si>
  <si>
    <t>МБДОУ "Детский сад с. Калтай" Томского района</t>
  </si>
  <si>
    <t>МБДОУ "Детский сад с.Кафтанчиково"</t>
  </si>
  <si>
    <t>МБОУ "Александровская СОШ" Томского района</t>
  </si>
  <si>
    <t>МБОУ "Басандайская СОШ им.Д.А.Козлова" Томского района</t>
  </si>
  <si>
    <t>МБОУ "Богашевская СОШ им. А.И.Федорова" Томского района</t>
  </si>
  <si>
    <t>МБОУ "Воронинская СОШ" Томского района</t>
  </si>
  <si>
    <t>МБОУ "Зоркальцевская СОШ" Томского района</t>
  </si>
  <si>
    <t>МБОУ "Кисловская СОШ" Томского района</t>
  </si>
  <si>
    <t>МБОУ "Корниловская СОШ" Томского района</t>
  </si>
  <si>
    <t>МБОУ "Курлекская СОШ" Томского района</t>
  </si>
  <si>
    <t>МБОУ "Межениновская СОШ" Томского района</t>
  </si>
  <si>
    <t>МБОУ "Мирненская СОШ" Томского района</t>
  </si>
  <si>
    <t>МБОУ "Молодёжненская СОШ" Томского района</t>
  </si>
  <si>
    <t>МБОУ "Наумовская СОШ" Томского района</t>
  </si>
  <si>
    <t>МБОУ "Нелюбинская СОШ" Томского района</t>
  </si>
  <si>
    <t>МБОУ "Новоархангельская СОШ" Томского района</t>
  </si>
  <si>
    <t>МБОУ "Новорождественская СОШ" Томского района</t>
  </si>
  <si>
    <t>МБОУ "Октябрьская СОШ" Томского района</t>
  </si>
  <si>
    <t>МБОУ "Петуховская СОШ" Томского района</t>
  </si>
  <si>
    <t>МБОУ "Рассветовская СОШ" Томского района</t>
  </si>
  <si>
    <t>МБОУ "Рыбаловская СОШ" Томского района</t>
  </si>
  <si>
    <t>МБОУ "Семилуженская СОШ" Томского района</t>
  </si>
  <si>
    <t>МБОУ "Турунтаевская СОШ" Томского района</t>
  </si>
  <si>
    <t>МБОУ "Халдеевская ООШ" Томского района</t>
  </si>
  <si>
    <t>МБОУ "Чернореченская СОШ" Томского района</t>
  </si>
  <si>
    <t>N пп</t>
  </si>
  <si>
    <t xml:space="preserve">Наименование муниципального учреждения  </t>
  </si>
  <si>
    <t xml:space="preserve">Объем оказанных услуг(работ) в натуральном выражении </t>
  </si>
  <si>
    <t>Финансовый результат хозяйствующего субъекта (тыс. руб.)</t>
  </si>
  <si>
    <t>финансовый результат текущей деятельности муниципального учреждения (в разрезе источников формирования), в том числе:</t>
  </si>
  <si>
    <t>Финансовый результат прошлых отчетных периодов</t>
  </si>
  <si>
    <t xml:space="preserve">иные поступления      </t>
  </si>
  <si>
    <t xml:space="preserve">приносящая доход деятельность   </t>
  </si>
  <si>
    <t>Наименование муниципального учреждения</t>
  </si>
  <si>
    <t xml:space="preserve">Среднесписочная численность, чел. </t>
  </si>
  <si>
    <t>Среднемесячная зарабоная плата работника, руб.</t>
  </si>
  <si>
    <t>Среднемесячная заработная плата руководителя, руб.</t>
  </si>
  <si>
    <t>Доля расходов на заработную плату в общем объеме расходов</t>
  </si>
  <si>
    <t>средства субсидии на выполнение муниципального задания</t>
  </si>
  <si>
    <t>приносящая доход деятельность</t>
  </si>
  <si>
    <t>иные источники</t>
  </si>
  <si>
    <t xml:space="preserve">средства субсидии на выполнение муниципального задания </t>
  </si>
  <si>
    <t>Недвижимое имущество</t>
  </si>
  <si>
    <t>Прочее движимое имущество</t>
  </si>
  <si>
    <t xml:space="preserve">  Площадь объектов недвижимости (кв. м)      </t>
  </si>
  <si>
    <t>Арендодатель</t>
  </si>
  <si>
    <t>Сумма уплаченной арендной платы по арендуемым объектам недвижимости (тыс. руб.)</t>
  </si>
  <si>
    <t>остаточная стоимость (тыс.руб.)</t>
  </si>
  <si>
    <t>износ (%)</t>
  </si>
  <si>
    <t>остаточная стоимость (тыс. руб.)</t>
  </si>
  <si>
    <t xml:space="preserve"> износ (%)</t>
  </si>
  <si>
    <t xml:space="preserve">арендуемых  </t>
  </si>
  <si>
    <t>из бюджетных средств</t>
  </si>
  <si>
    <t>из средств  приносящей доход деятельности</t>
  </si>
  <si>
    <t xml:space="preserve"> всего</t>
  </si>
  <si>
    <t>Оплата капитального ремонта объекта недвижимости (тыс. руб.)</t>
  </si>
  <si>
    <t>Оплата текущего ремонта объекта недвижимости (тыс. руб.)</t>
  </si>
  <si>
    <t xml:space="preserve"> Оплата коммунальных услуг (тыс. руб.)</t>
  </si>
  <si>
    <t>всего, в том  числе:</t>
  </si>
  <si>
    <t>из средств  субсидии на иные цели</t>
  </si>
  <si>
    <t>из средств от приносящей доход деятельности</t>
  </si>
  <si>
    <t>из средств субсидии на выполнение муниципального задания</t>
  </si>
  <si>
    <t>из средств субсидии на  иные цели</t>
  </si>
  <si>
    <t xml:space="preserve">из средств субсидии на выполнение муниципального задания </t>
  </si>
  <si>
    <t xml:space="preserve"> Списанная задолженность неплатежеспособных дебиторов, тыс. руб.</t>
  </si>
  <si>
    <t>в том числе просроченная</t>
  </si>
  <si>
    <t>в том числе  просроченная</t>
  </si>
  <si>
    <t>в том числе по заработной плате</t>
  </si>
  <si>
    <t>бюджетные инвестиции (предоставляемые в 
соответствии со статьей 79 Бюджетного кодекса РФ)</t>
  </si>
  <si>
    <t>Итого</t>
  </si>
  <si>
    <t>Д (тыс. руб.)</t>
  </si>
  <si>
    <t xml:space="preserve"> Движимое (особо ценное движимое) имущество  </t>
  </si>
  <si>
    <t xml:space="preserve">Отношение среднемесячной заработной платы руководителя к среднемесячной заработной плате работника </t>
  </si>
  <si>
    <t>субсидии на  иные цели(предоставляемые в соответствии со статьей 78.1 Бюджетного кодекса РФ)</t>
  </si>
  <si>
    <t>Форма 1</t>
  </si>
  <si>
    <t>Форма 2</t>
  </si>
  <si>
    <t xml:space="preserve">Форма 3 </t>
  </si>
  <si>
    <t>Форма 4</t>
  </si>
  <si>
    <t>Форма 5</t>
  </si>
  <si>
    <t>Форма 6</t>
  </si>
  <si>
    <t>иная приносящая доход деятельность</t>
  </si>
  <si>
    <t>оказание учреждением муниципальных услуг (работ),  предоставление которых осуществляется на платной основе</t>
  </si>
  <si>
    <t>Иные поступления</t>
  </si>
  <si>
    <t>МБОУ ДО "ДДТ" Томского района</t>
  </si>
  <si>
    <t>МБОУ ДО "Корниловская ДШИ" Томского района</t>
  </si>
  <si>
    <t>МБОУ "Лучановская СОШ"</t>
  </si>
  <si>
    <t>МБДОУ "Детский сад "Ромашка" п. Копылово" Томского района</t>
  </si>
  <si>
    <t>Источники покрытия расходов на заработную плату, тыс. руб.</t>
  </si>
  <si>
    <t>Начисления на оплату труда, тыс. руб.</t>
  </si>
  <si>
    <t xml:space="preserve">Кредиторская задолженность, тыс. руб. </t>
  </si>
  <si>
    <t>Дебиторская задолженность, тыс. руб.</t>
  </si>
  <si>
    <t>Первоначальная (восстановительная)стоимость (тыс. руб.)</t>
  </si>
  <si>
    <t xml:space="preserve">Первоначальная (восстановительная) стоимость (тыс.руб.)  </t>
  </si>
  <si>
    <t xml:space="preserve">Первоначальная (восстановительная) стоимость (тыс. руб.)  </t>
  </si>
  <si>
    <t>МАОУ "Зональненская СОШ" Томского района</t>
  </si>
  <si>
    <t xml:space="preserve"> Площадь объектов недвижимости,  закрепленных на праве оперативного управления (кв.  м)</t>
  </si>
  <si>
    <t xml:space="preserve">безвозмездно используемых </t>
  </si>
  <si>
    <t>МБДОУ "Детский сад "Рябинка" КВ п. Зональная станция" Томского района</t>
  </si>
  <si>
    <t>МБДОУ "Детский сад с. Богашево" Томского района</t>
  </si>
  <si>
    <t>МБДОУ "Детский сад с. Октябрьское" Томского района</t>
  </si>
  <si>
    <t>МБДОУ «Детский сад «Радужный» п.Зональная Станция» Томского района</t>
  </si>
  <si>
    <t>МБОУ "Мазаловская СОШ" Томского района</t>
  </si>
  <si>
    <t>МБОУ "Поросинская СОШ" Томского района</t>
  </si>
  <si>
    <t>МБОУ ДО "ДМШ" Томского района</t>
  </si>
  <si>
    <t>МБОУ ДО "ДЮСШ N 1" Томского района</t>
  </si>
  <si>
    <t>МБОУ ДО "ДЮСШ N 2" Томского района</t>
  </si>
  <si>
    <t>МБОУ ДО "ДЮСШ N 4 д. Березкино" Томского района</t>
  </si>
  <si>
    <t>МБОУ ДО "Рыбаловская ДХШ" Томского района</t>
  </si>
  <si>
    <t>МБОУДО "ДЮСШ N3" Томского района</t>
  </si>
  <si>
    <t>МБОУДО "Копыловский п/к "Одиссей""</t>
  </si>
  <si>
    <t>Сведения о финансовом результате деятельности муниципальных учреждений и объеме оказанных ими услуг (работ) за 2016 год</t>
  </si>
  <si>
    <r>
      <t xml:space="preserve">Сведения о затратах муниципальных учреждений на содержание объектов недвижимого имущества и коммунальные услуги за </t>
    </r>
    <r>
      <rPr>
        <u/>
        <sz val="16"/>
        <color theme="1"/>
        <rFont val="Times New Roman"/>
        <family val="1"/>
        <charset val="204"/>
      </rPr>
      <t>2016 год</t>
    </r>
    <r>
      <rPr>
        <sz val="16"/>
        <color theme="1"/>
        <rFont val="Times New Roman"/>
        <family val="1"/>
        <charset val="204"/>
      </rPr>
      <t xml:space="preserve"> </t>
    </r>
  </si>
  <si>
    <r>
      <t xml:space="preserve">Сведения об имуществе муниципальных учреждений по состоянию на </t>
    </r>
    <r>
      <rPr>
        <u/>
        <sz val="16"/>
        <color theme="1"/>
        <rFont val="Times New Roman"/>
        <family val="1"/>
        <charset val="204"/>
      </rPr>
      <t>2016 год</t>
    </r>
  </si>
  <si>
    <r>
      <t xml:space="preserve">Сведения по численности работающих, объему и структуре затрат на оплату труда муниципальных учреждений за </t>
    </r>
    <r>
      <rPr>
        <u/>
        <sz val="16"/>
        <color theme="1"/>
        <rFont val="Times New Roman"/>
        <family val="1"/>
        <charset val="204"/>
      </rPr>
      <t>2016 год</t>
    </r>
  </si>
  <si>
    <t>-</t>
  </si>
  <si>
    <t>МБУ "Межпоселенческая центральная библиотека Томского района"                                   
(МБУ "МЦБТР")</t>
  </si>
  <si>
    <t>МБОУ ДО "ДЮСШ N3" Томского района</t>
  </si>
  <si>
    <t>МБОУ ДО "Копыловский п/к "Одиссей""</t>
  </si>
  <si>
    <t>МБОУ ДО "Детская школа искусств д.Кисловка"</t>
  </si>
  <si>
    <t>МБОУ ДО "Детская школа искусств п.Зональная Станция"</t>
  </si>
  <si>
    <t>МБОУ ДО "Детская школа искусств п.Мирный"</t>
  </si>
  <si>
    <t>МБОУ ДО "Детская школа искусств п.Молодежный"</t>
  </si>
  <si>
    <t>МАУ "Центр физической культуры и спорта"
 (МАУ "ЦФКиС")</t>
  </si>
  <si>
    <r>
      <t xml:space="preserve">Сведения по объему и структуре финансирования муниципальных учреждений за </t>
    </r>
    <r>
      <rPr>
        <b/>
        <u/>
        <sz val="14"/>
        <color theme="1"/>
        <rFont val="Times New Roman"/>
        <family val="1"/>
        <charset val="204"/>
      </rPr>
      <t>2016 год</t>
    </r>
    <r>
      <rPr>
        <b/>
        <sz val="14"/>
        <color theme="1"/>
        <rFont val="Times New Roman"/>
        <family val="1"/>
        <charset val="204"/>
      </rPr>
      <t xml:space="preserve"> 
</t>
    </r>
  </si>
  <si>
    <r>
      <t xml:space="preserve">Сведения о кредиторской, дебиторской задолженности муниципальных учреждений на </t>
    </r>
    <r>
      <rPr>
        <u/>
        <sz val="11"/>
        <color theme="1"/>
        <rFont val="Times New Roman"/>
        <family val="1"/>
        <charset val="204"/>
      </rPr>
      <t>2016 год</t>
    </r>
    <r>
      <rPr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</si>
</sst>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000_р_._-;\-* #,##0.00000_р_._-;_-* &quot;-&quot;??_р_._-;_-@_-"/>
    <numFmt numFmtId="166" formatCode="0.00000"/>
    <numFmt numFmtId="167" formatCode="0.0000"/>
    <numFmt numFmtId="168" formatCode="_-* #,##0.00000_р_._-;\-* #,##0.00000_р_._-;_-* &quot;-&quot;?????_р_._-;_-@_-"/>
    <numFmt numFmtId="169" formatCode="_-* #,##0.0000_р_._-;\-* #,##0.0000_р_._-;_-* &quot;-&quot;??_р_._-;_-@_-"/>
    <numFmt numFmtId="170" formatCode="#,##0.00000"/>
    <numFmt numFmtId="171" formatCode="_-* #,##0.00000\ _₽_-;\-* #,##0.00000\ _₽_-;_-* &quot;-&quot;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2" fillId="0" borderId="0"/>
  </cellStyleXfs>
  <cellXfs count="165">
    <xf numFmtId="0" fontId="0" fillId="0" borderId="0" xfId="0"/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vertical="center" wrapText="1"/>
    </xf>
    <xf numFmtId="165" fontId="5" fillId="0" borderId="1" xfId="1" applyNumberFormat="1" applyFont="1" applyBorder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167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169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justify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43" fontId="4" fillId="0" borderId="1" xfId="0" applyNumberFormat="1" applyFont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3" fillId="0" borderId="0" xfId="0" applyNumberFormat="1" applyFont="1"/>
    <xf numFmtId="43" fontId="3" fillId="0" borderId="0" xfId="0" applyNumberFormat="1" applyFont="1" applyAlignment="1"/>
    <xf numFmtId="43" fontId="3" fillId="0" borderId="1" xfId="1" applyFont="1" applyBorder="1" applyAlignment="1">
      <alignment vertical="center" wrapText="1"/>
    </xf>
    <xf numFmtId="43" fontId="5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1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165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170" fontId="3" fillId="0" borderId="1" xfId="0" applyNumberFormat="1" applyFont="1" applyBorder="1" applyAlignment="1">
      <alignment horizontal="center" vertical="center" wrapText="1"/>
    </xf>
    <xf numFmtId="171" fontId="3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2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/>
    <xf numFmtId="0" fontId="14" fillId="0" borderId="2" xfId="0" applyFont="1" applyBorder="1" applyAlignment="1">
      <alignment vertical="top" wrapText="1"/>
    </xf>
    <xf numFmtId="0" fontId="14" fillId="0" borderId="2" xfId="0" applyFont="1" applyFill="1" applyBorder="1" applyAlignment="1">
      <alignment horizontal="center" wrapText="1"/>
    </xf>
    <xf numFmtId="0" fontId="14" fillId="0" borderId="1" xfId="0" applyFont="1" applyBorder="1" applyAlignment="1">
      <alignment vertical="top"/>
    </xf>
    <xf numFmtId="0" fontId="14" fillId="2" borderId="1" xfId="0" applyFont="1" applyFill="1" applyBorder="1" applyAlignment="1">
      <alignment vertical="top" wrapText="1"/>
    </xf>
    <xf numFmtId="2" fontId="14" fillId="0" borderId="1" xfId="0" applyNumberFormat="1" applyFont="1" applyBorder="1" applyAlignment="1">
      <alignment vertical="top" wrapText="1"/>
    </xf>
    <xf numFmtId="165" fontId="14" fillId="0" borderId="1" xfId="1" applyNumberFormat="1" applyFont="1" applyBorder="1" applyAlignment="1">
      <alignment vertical="center" wrapText="1"/>
    </xf>
    <xf numFmtId="0" fontId="14" fillId="0" borderId="1" xfId="0" applyFont="1" applyFill="1" applyBorder="1" applyAlignment="1">
      <alignment vertical="top"/>
    </xf>
    <xf numFmtId="168" fontId="14" fillId="0" borderId="1" xfId="1" applyNumberFormat="1" applyFont="1" applyBorder="1" applyAlignment="1">
      <alignment vertical="center" wrapText="1"/>
    </xf>
    <xf numFmtId="0" fontId="15" fillId="0" borderId="1" xfId="0" applyFont="1" applyFill="1" applyBorder="1" applyAlignment="1">
      <alignment vertical="top" wrapText="1"/>
    </xf>
    <xf numFmtId="43" fontId="15" fillId="0" borderId="1" xfId="1" applyFont="1" applyBorder="1"/>
    <xf numFmtId="43" fontId="15" fillId="0" borderId="1" xfId="1" applyFont="1" applyBorder="1" applyAlignment="1">
      <alignment horizontal="center" vertical="center" wrapText="1"/>
    </xf>
    <xf numFmtId="165" fontId="14" fillId="0" borderId="0" xfId="0" applyNumberFormat="1" applyFont="1"/>
    <xf numFmtId="168" fontId="14" fillId="0" borderId="0" xfId="0" applyNumberFormat="1" applyFont="1"/>
    <xf numFmtId="164" fontId="14" fillId="0" borderId="0" xfId="0" applyNumberFormat="1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3" fontId="5" fillId="2" borderId="1" xfId="1" applyFont="1" applyFill="1" applyBorder="1"/>
    <xf numFmtId="43" fontId="5" fillId="2" borderId="1" xfId="1" applyFont="1" applyFill="1" applyBorder="1" applyAlignment="1">
      <alignment horizontal="center"/>
    </xf>
    <xf numFmtId="165" fontId="5" fillId="2" borderId="1" xfId="1" applyNumberFormat="1" applyFont="1" applyFill="1" applyBorder="1"/>
    <xf numFmtId="43" fontId="5" fillId="2" borderId="1" xfId="1" applyFont="1" applyFill="1" applyBorder="1" applyAlignment="1">
      <alignment horizontal="center" vertical="center" wrapText="1"/>
    </xf>
    <xf numFmtId="43" fontId="5" fillId="2" borderId="1" xfId="1" applyNumberFormat="1" applyFont="1" applyFill="1" applyBorder="1"/>
    <xf numFmtId="0" fontId="5" fillId="2" borderId="0" xfId="0" applyFont="1" applyFill="1"/>
    <xf numFmtId="2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/>
    <xf numFmtId="43" fontId="5" fillId="2" borderId="1" xfId="1" applyNumberFormat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">
    <cellStyle name="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626"/>
  <sheetViews>
    <sheetView zoomScale="80" zoomScaleNormal="80" workbookViewId="0">
      <pane xSplit="3" ySplit="7" topLeftCell="D71" activePane="bottomRight" state="frozen"/>
      <selection pane="topRight" activeCell="D1" sqref="D1"/>
      <selection pane="bottomLeft" activeCell="A8" sqref="A8"/>
      <selection pane="bottomRight" activeCell="K9" sqref="J9:K9"/>
    </sheetView>
  </sheetViews>
  <sheetFormatPr defaultRowHeight="15" x14ac:dyDescent="0.25"/>
  <cols>
    <col min="1" max="1" width="4" style="21" bestFit="1" customWidth="1"/>
    <col min="2" max="2" width="36.85546875" style="22" customWidth="1"/>
    <col min="3" max="3" width="8.85546875" style="22" hidden="1" customWidth="1"/>
    <col min="4" max="4" width="20.85546875" style="11" bestFit="1" customWidth="1"/>
    <col min="5" max="5" width="18.7109375" style="11" bestFit="1" customWidth="1"/>
    <col min="6" max="7" width="15.28515625" style="11" bestFit="1" customWidth="1"/>
    <col min="8" max="9" width="18.7109375" style="11" bestFit="1" customWidth="1"/>
    <col min="10" max="10" width="20.5703125" style="11" customWidth="1"/>
    <col min="11" max="11" width="17.28515625" style="11" bestFit="1" customWidth="1"/>
    <col min="12" max="12" width="15.28515625" style="11" bestFit="1" customWidth="1"/>
    <col min="13" max="13" width="21.7109375" style="11" customWidth="1"/>
    <col min="14" max="14" width="17.85546875" style="11" customWidth="1"/>
    <col min="15" max="15" width="15.7109375" style="11" customWidth="1"/>
    <col min="16" max="16" width="14.85546875" style="11" customWidth="1"/>
    <col min="17" max="17" width="22.42578125" style="11" customWidth="1"/>
    <col min="18" max="18" width="20.5703125" style="23" bestFit="1" customWidth="1"/>
    <col min="19" max="19" width="18.5703125" style="11" customWidth="1"/>
    <col min="20" max="20" width="12" style="11" bestFit="1" customWidth="1"/>
    <col min="21" max="16384" width="9.140625" style="11"/>
  </cols>
  <sheetData>
    <row r="1" spans="1:20" ht="18.75" x14ac:dyDescent="0.3">
      <c r="A1" s="71"/>
      <c r="B1" s="72"/>
      <c r="C1" s="72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139"/>
      <c r="P1" s="139"/>
      <c r="Q1" s="110" t="s">
        <v>109</v>
      </c>
      <c r="R1" s="110"/>
      <c r="S1" s="110"/>
    </row>
    <row r="2" spans="1:20" ht="18.75" customHeight="1" x14ac:dyDescent="0.3">
      <c r="A2" s="71"/>
      <c r="B2" s="72"/>
      <c r="C2" s="72"/>
      <c r="D2" s="73"/>
      <c r="E2" s="73"/>
      <c r="F2" s="140" t="s">
        <v>158</v>
      </c>
      <c r="G2" s="140"/>
      <c r="H2" s="140"/>
      <c r="I2" s="140"/>
      <c r="J2" s="140"/>
      <c r="K2" s="140"/>
      <c r="L2" s="140"/>
      <c r="M2" s="140"/>
      <c r="N2" s="73"/>
      <c r="O2" s="139"/>
      <c r="P2" s="139"/>
      <c r="Q2" s="73"/>
      <c r="R2" s="74"/>
      <c r="S2" s="73"/>
    </row>
    <row r="3" spans="1:20" ht="19.5" thickBot="1" x14ac:dyDescent="0.35">
      <c r="A3" s="71"/>
      <c r="B3" s="72"/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  <c r="S3" s="73"/>
    </row>
    <row r="4" spans="1:20" ht="19.5" thickBot="1" x14ac:dyDescent="0.3">
      <c r="A4" s="107" t="s">
        <v>1</v>
      </c>
      <c r="B4" s="104" t="s">
        <v>6</v>
      </c>
      <c r="C4" s="75"/>
      <c r="D4" s="114" t="s">
        <v>2</v>
      </c>
      <c r="E4" s="115"/>
      <c r="F4" s="115"/>
      <c r="G4" s="115"/>
      <c r="H4" s="115"/>
      <c r="I4" s="116"/>
      <c r="J4" s="111" t="s">
        <v>3</v>
      </c>
      <c r="K4" s="112"/>
      <c r="L4" s="112"/>
      <c r="M4" s="112"/>
      <c r="N4" s="112"/>
      <c r="O4" s="112"/>
      <c r="P4" s="113"/>
      <c r="Q4" s="128" t="s">
        <v>4</v>
      </c>
      <c r="R4" s="129"/>
      <c r="S4" s="132" t="s">
        <v>5</v>
      </c>
    </row>
    <row r="5" spans="1:20" s="24" customFormat="1" ht="18.75" x14ac:dyDescent="0.25">
      <c r="A5" s="108"/>
      <c r="B5" s="105"/>
      <c r="C5" s="76"/>
      <c r="D5" s="105" t="s">
        <v>8</v>
      </c>
      <c r="E5" s="117"/>
      <c r="F5" s="135" t="s">
        <v>103</v>
      </c>
      <c r="G5" s="136"/>
      <c r="H5" s="135" t="s">
        <v>7</v>
      </c>
      <c r="I5" s="136"/>
      <c r="J5" s="105" t="s">
        <v>116</v>
      </c>
      <c r="K5" s="117"/>
      <c r="L5" s="119" t="s">
        <v>115</v>
      </c>
      <c r="M5" s="119"/>
      <c r="N5" s="119"/>
      <c r="O5" s="122" t="s">
        <v>117</v>
      </c>
      <c r="P5" s="123"/>
      <c r="Q5" s="130"/>
      <c r="R5" s="117"/>
      <c r="S5" s="133"/>
    </row>
    <row r="6" spans="1:20" s="25" customFormat="1" ht="61.5" customHeight="1" x14ac:dyDescent="0.25">
      <c r="A6" s="108"/>
      <c r="B6" s="105"/>
      <c r="C6" s="76"/>
      <c r="D6" s="106"/>
      <c r="E6" s="118"/>
      <c r="F6" s="137"/>
      <c r="G6" s="138"/>
      <c r="H6" s="137"/>
      <c r="I6" s="138"/>
      <c r="J6" s="106"/>
      <c r="K6" s="118"/>
      <c r="L6" s="126" t="s">
        <v>10</v>
      </c>
      <c r="M6" s="127"/>
      <c r="N6" s="120" t="s">
        <v>9</v>
      </c>
      <c r="O6" s="124"/>
      <c r="P6" s="125"/>
      <c r="Q6" s="131"/>
      <c r="R6" s="118"/>
      <c r="S6" s="133"/>
    </row>
    <row r="7" spans="1:20" ht="64.5" customHeight="1" x14ac:dyDescent="0.3">
      <c r="A7" s="109"/>
      <c r="B7" s="106"/>
      <c r="C7" s="76"/>
      <c r="D7" s="77" t="s">
        <v>10</v>
      </c>
      <c r="E7" s="77" t="s">
        <v>9</v>
      </c>
      <c r="F7" s="77" t="s">
        <v>10</v>
      </c>
      <c r="G7" s="77" t="s">
        <v>9</v>
      </c>
      <c r="H7" s="77" t="s">
        <v>10</v>
      </c>
      <c r="I7" s="77" t="s">
        <v>9</v>
      </c>
      <c r="J7" s="77" t="s">
        <v>10</v>
      </c>
      <c r="K7" s="77" t="s">
        <v>9</v>
      </c>
      <c r="L7" s="78" t="s">
        <v>0</v>
      </c>
      <c r="M7" s="79" t="s">
        <v>11</v>
      </c>
      <c r="N7" s="121"/>
      <c r="O7" s="80" t="s">
        <v>105</v>
      </c>
      <c r="P7" s="80" t="s">
        <v>9</v>
      </c>
      <c r="Q7" s="77" t="s">
        <v>10</v>
      </c>
      <c r="R7" s="77" t="s">
        <v>9</v>
      </c>
      <c r="S7" s="134"/>
    </row>
    <row r="8" spans="1:20" ht="56.25" x14ac:dyDescent="0.25">
      <c r="A8" s="81">
        <v>1</v>
      </c>
      <c r="B8" s="82" t="s">
        <v>12</v>
      </c>
      <c r="C8" s="83">
        <f>E8/D8*100</f>
        <v>99.255458538315153</v>
      </c>
      <c r="D8" s="84">
        <v>9939.00324</v>
      </c>
      <c r="E8" s="84">
        <v>9865.00324</v>
      </c>
      <c r="F8" s="84">
        <v>0</v>
      </c>
      <c r="G8" s="84">
        <v>0</v>
      </c>
      <c r="H8" s="84">
        <v>3355.7048</v>
      </c>
      <c r="I8" s="84">
        <v>3355.7048</v>
      </c>
      <c r="J8" s="84">
        <v>2060</v>
      </c>
      <c r="K8" s="84">
        <v>1633.1407899999999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f>D8+F8+H8+J8+L8+O8</f>
        <v>15354.70804</v>
      </c>
      <c r="R8" s="84">
        <f>E8+G8+I8+K8+N8+P8</f>
        <v>14853.848829999999</v>
      </c>
      <c r="S8" s="84">
        <f>(J8+L8+O8)/Q8</f>
        <v>0.13416080557400165</v>
      </c>
      <c r="T8" s="41"/>
    </row>
    <row r="9" spans="1:20" ht="56.25" x14ac:dyDescent="0.25">
      <c r="A9" s="81">
        <v>2</v>
      </c>
      <c r="B9" s="82" t="s">
        <v>13</v>
      </c>
      <c r="C9" s="83">
        <f t="shared" ref="C9:C69" si="0">E9/D9*100</f>
        <v>99.417788775438424</v>
      </c>
      <c r="D9" s="84">
        <v>7900.9125999999997</v>
      </c>
      <c r="E9" s="84">
        <v>7854.9125999999997</v>
      </c>
      <c r="F9" s="84">
        <v>0</v>
      </c>
      <c r="G9" s="84">
        <v>0</v>
      </c>
      <c r="H9" s="84">
        <v>2288.3989999999999</v>
      </c>
      <c r="I9" s="84">
        <v>2282.8200000000002</v>
      </c>
      <c r="J9" s="84">
        <v>1500</v>
      </c>
      <c r="K9" s="84">
        <v>1358.6950400000001</v>
      </c>
      <c r="L9" s="84"/>
      <c r="M9" s="84"/>
      <c r="N9" s="84"/>
      <c r="O9" s="84"/>
      <c r="P9" s="84"/>
      <c r="Q9" s="84">
        <f>D9+F9+H9+J9+L9+O9</f>
        <v>11689.311599999999</v>
      </c>
      <c r="R9" s="84">
        <f>E9+G9+I9+K9+N9+P9</f>
        <v>11496.42764</v>
      </c>
      <c r="S9" s="84">
        <f t="shared" ref="S9:S72" si="1">(J9+L9+O9)/Q9</f>
        <v>0.12832235561245542</v>
      </c>
      <c r="T9" s="41"/>
    </row>
    <row r="10" spans="1:20" ht="56.25" x14ac:dyDescent="0.25">
      <c r="A10" s="85">
        <v>3</v>
      </c>
      <c r="B10" s="82" t="s">
        <v>14</v>
      </c>
      <c r="C10" s="83">
        <f t="shared" si="0"/>
        <v>100</v>
      </c>
      <c r="D10" s="84">
        <v>11360.52262</v>
      </c>
      <c r="E10" s="84">
        <v>11360.52262</v>
      </c>
      <c r="F10" s="84">
        <v>0</v>
      </c>
      <c r="G10" s="84">
        <v>0</v>
      </c>
      <c r="H10" s="84">
        <v>2895.3820000000001</v>
      </c>
      <c r="I10" s="84">
        <v>2895.3820000000001</v>
      </c>
      <c r="J10" s="84">
        <v>3400</v>
      </c>
      <c r="K10" s="84">
        <v>2285.2420699999998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f>D10+F10+H10+J10+L10+O10</f>
        <v>17655.904620000001</v>
      </c>
      <c r="R10" s="84">
        <f>E10+G10+I10+K10+N10+P10</f>
        <v>16541.146689999998</v>
      </c>
      <c r="S10" s="84">
        <f t="shared" si="1"/>
        <v>0.19257013861235958</v>
      </c>
      <c r="T10" s="41"/>
    </row>
    <row r="11" spans="1:20" ht="37.5" x14ac:dyDescent="0.25">
      <c r="A11" s="81">
        <v>4</v>
      </c>
      <c r="B11" s="82" t="s">
        <v>15</v>
      </c>
      <c r="C11" s="83">
        <f t="shared" si="0"/>
        <v>99.602174014928536</v>
      </c>
      <c r="D11" s="84">
        <v>9300.5488299999997</v>
      </c>
      <c r="E11" s="84">
        <v>9263.5488299999997</v>
      </c>
      <c r="F11" s="84">
        <v>0</v>
      </c>
      <c r="G11" s="84">
        <v>0</v>
      </c>
      <c r="H11" s="84">
        <v>2601.9540000000002</v>
      </c>
      <c r="I11" s="84">
        <v>2601.9540000000002</v>
      </c>
      <c r="J11" s="84">
        <v>2845</v>
      </c>
      <c r="K11" s="84">
        <v>2256.0165400000001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f>D11+F11+H11+J11+L11+O11</f>
        <v>14747.502829999999</v>
      </c>
      <c r="R11" s="84">
        <f>E11+G11+I11+K11+N11+P11</f>
        <v>14121.51937</v>
      </c>
      <c r="S11" s="84">
        <f>(J11+L11+O11)/Q11</f>
        <v>0.19291401620975313</v>
      </c>
      <c r="T11" s="41"/>
    </row>
    <row r="12" spans="1:20" ht="56.25" x14ac:dyDescent="0.25">
      <c r="A12" s="81">
        <v>5</v>
      </c>
      <c r="B12" s="82" t="s">
        <v>16</v>
      </c>
      <c r="C12" s="83">
        <f t="shared" si="0"/>
        <v>100</v>
      </c>
      <c r="D12" s="84">
        <v>22331.966920000003</v>
      </c>
      <c r="E12" s="84">
        <v>22331.966920000003</v>
      </c>
      <c r="F12" s="84">
        <v>0</v>
      </c>
      <c r="G12" s="84">
        <v>0</v>
      </c>
      <c r="H12" s="84">
        <v>5864.65</v>
      </c>
      <c r="I12" s="84">
        <v>5864.65</v>
      </c>
      <c r="J12" s="84">
        <v>4390</v>
      </c>
      <c r="K12" s="84">
        <v>4295.7240400000001</v>
      </c>
      <c r="L12" s="84">
        <v>0</v>
      </c>
      <c r="M12" s="84">
        <v>0</v>
      </c>
      <c r="N12" s="84">
        <v>0</v>
      </c>
      <c r="O12" s="84"/>
      <c r="P12" s="84"/>
      <c r="Q12" s="84">
        <f>D12+F12+H12+J12+L12+O12</f>
        <v>32586.61692</v>
      </c>
      <c r="R12" s="84">
        <f>E12+G12+I12+K12+N12+P12</f>
        <v>32492.340960000001</v>
      </c>
      <c r="S12" s="84">
        <f>(J12+L12+O12)/Q12</f>
        <v>0.13471788160082498</v>
      </c>
    </row>
    <row r="13" spans="1:20" ht="56.25" x14ac:dyDescent="0.25">
      <c r="A13" s="85">
        <v>6</v>
      </c>
      <c r="B13" s="82" t="s">
        <v>17</v>
      </c>
      <c r="C13" s="83">
        <f t="shared" si="0"/>
        <v>98.882186122103306</v>
      </c>
      <c r="D13" s="84">
        <v>18070.986949999999</v>
      </c>
      <c r="E13" s="84">
        <v>17868.986949999999</v>
      </c>
      <c r="F13" s="84">
        <v>0</v>
      </c>
      <c r="G13" s="84">
        <v>0</v>
      </c>
      <c r="H13" s="84">
        <v>4520.2907999999998</v>
      </c>
      <c r="I13" s="84">
        <v>4520.2907999999998</v>
      </c>
      <c r="J13" s="84">
        <v>2891.25</v>
      </c>
      <c r="K13" s="84">
        <v>2850.7918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f t="shared" ref="Q13:Q20" si="2">D13+F13+H13+J13+L13+O13</f>
        <v>25482.527749999997</v>
      </c>
      <c r="R13" s="84">
        <f t="shared" ref="R13:R20" si="3">E13+G13+I13+K13+N13+P13</f>
        <v>25240.069549999997</v>
      </c>
      <c r="S13" s="84">
        <f t="shared" si="1"/>
        <v>0.11346009424045463</v>
      </c>
    </row>
    <row r="14" spans="1:20" ht="37.5" x14ac:dyDescent="0.25">
      <c r="A14" s="81">
        <v>7</v>
      </c>
      <c r="B14" s="82" t="s">
        <v>129</v>
      </c>
      <c r="C14" s="83">
        <f t="shared" si="0"/>
        <v>99.431842030427063</v>
      </c>
      <c r="D14" s="84">
        <v>51042.142420000004</v>
      </c>
      <c r="E14" s="84">
        <v>50752.142420000004</v>
      </c>
      <c r="F14" s="84">
        <v>0</v>
      </c>
      <c r="G14" s="84">
        <v>0</v>
      </c>
      <c r="H14" s="84">
        <v>13575.10283</v>
      </c>
      <c r="I14" s="84">
        <v>13396.800520000001</v>
      </c>
      <c r="J14" s="84">
        <v>0</v>
      </c>
      <c r="K14" s="84">
        <v>8.4745799999999996</v>
      </c>
      <c r="L14" s="84">
        <v>0</v>
      </c>
      <c r="M14" s="84">
        <v>0</v>
      </c>
      <c r="N14" s="84">
        <v>0</v>
      </c>
      <c r="O14" s="84">
        <v>20</v>
      </c>
      <c r="P14" s="84">
        <v>0</v>
      </c>
      <c r="Q14" s="84">
        <f t="shared" si="2"/>
        <v>64637.245250000007</v>
      </c>
      <c r="R14" s="84">
        <f t="shared" si="3"/>
        <v>64157.41752000001</v>
      </c>
      <c r="S14" s="84">
        <f t="shared" si="1"/>
        <v>3.0941912704734271E-4</v>
      </c>
    </row>
    <row r="15" spans="1:20" ht="37.5" x14ac:dyDescent="0.25">
      <c r="A15" s="81">
        <v>8</v>
      </c>
      <c r="B15" s="82" t="s">
        <v>18</v>
      </c>
      <c r="C15" s="83">
        <f t="shared" si="0"/>
        <v>99.368160593921303</v>
      </c>
      <c r="D15" s="84">
        <v>23581.941640000001</v>
      </c>
      <c r="E15" s="84">
        <v>23432.941640000001</v>
      </c>
      <c r="F15" s="84">
        <v>0</v>
      </c>
      <c r="G15" s="84">
        <v>0</v>
      </c>
      <c r="H15" s="84">
        <v>6706.7353599999997</v>
      </c>
      <c r="I15" s="84">
        <v>6706.7353599999997</v>
      </c>
      <c r="J15" s="84">
        <v>1070</v>
      </c>
      <c r="K15" s="84">
        <v>999.04521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f t="shared" si="2"/>
        <v>31358.677</v>
      </c>
      <c r="R15" s="84">
        <f t="shared" si="3"/>
        <v>31138.72221</v>
      </c>
      <c r="S15" s="84">
        <f>(J15+L15+O15)/Q15</f>
        <v>3.4121337453107477E-2</v>
      </c>
    </row>
    <row r="16" spans="1:20" ht="37.5" x14ac:dyDescent="0.25">
      <c r="A16" s="85">
        <v>9</v>
      </c>
      <c r="B16" s="82" t="s">
        <v>19</v>
      </c>
      <c r="C16" s="83">
        <f t="shared" si="0"/>
        <v>98.694556210977098</v>
      </c>
      <c r="D16" s="84">
        <v>21295.44009</v>
      </c>
      <c r="E16" s="84">
        <v>21017.44009</v>
      </c>
      <c r="F16" s="84">
        <v>0</v>
      </c>
      <c r="G16" s="84">
        <v>0</v>
      </c>
      <c r="H16" s="84">
        <v>6314.0788199999997</v>
      </c>
      <c r="I16" s="84">
        <v>6314.0788199999997</v>
      </c>
      <c r="J16" s="84">
        <v>958.62</v>
      </c>
      <c r="K16" s="84">
        <v>667.16099999999994</v>
      </c>
      <c r="L16" s="84">
        <v>54.387520000000002</v>
      </c>
      <c r="M16" s="84">
        <v>54.387520000000002</v>
      </c>
      <c r="N16" s="84">
        <v>50.448300000000003</v>
      </c>
      <c r="O16" s="84">
        <v>0</v>
      </c>
      <c r="P16" s="84"/>
      <c r="Q16" s="84">
        <f t="shared" si="2"/>
        <v>28622.526429999998</v>
      </c>
      <c r="R16" s="84">
        <f t="shared" si="3"/>
        <v>28049.128209999999</v>
      </c>
      <c r="S16" s="84">
        <f>(J16+L16+O16)/Q16</f>
        <v>3.5391967319077781E-2</v>
      </c>
    </row>
    <row r="17" spans="1:19" ht="37.5" x14ac:dyDescent="0.25">
      <c r="A17" s="81">
        <v>10</v>
      </c>
      <c r="B17" s="82" t="s">
        <v>20</v>
      </c>
      <c r="C17" s="83">
        <f t="shared" si="0"/>
        <v>99.191939695898895</v>
      </c>
      <c r="D17" s="84">
        <v>17201.686470000001</v>
      </c>
      <c r="E17" s="84">
        <v>17062.686470000001</v>
      </c>
      <c r="F17" s="84">
        <v>0</v>
      </c>
      <c r="G17" s="84">
        <v>0</v>
      </c>
      <c r="H17" s="84">
        <v>4209.0366000000004</v>
      </c>
      <c r="I17" s="84">
        <v>4207.5888400000003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f t="shared" si="2"/>
        <v>21410.72307</v>
      </c>
      <c r="R17" s="84">
        <f t="shared" si="3"/>
        <v>21270.275310000001</v>
      </c>
      <c r="S17" s="84">
        <f t="shared" si="1"/>
        <v>0</v>
      </c>
    </row>
    <row r="18" spans="1:19" ht="37.5" x14ac:dyDescent="0.25">
      <c r="A18" s="81">
        <v>11</v>
      </c>
      <c r="B18" s="82" t="s">
        <v>21</v>
      </c>
      <c r="C18" s="83">
        <f t="shared" si="0"/>
        <v>99.503956837541196</v>
      </c>
      <c r="D18" s="84">
        <v>22578.680339999999</v>
      </c>
      <c r="E18" s="84">
        <v>22466.680339999999</v>
      </c>
      <c r="F18" s="84">
        <v>0</v>
      </c>
      <c r="G18" s="84">
        <v>0</v>
      </c>
      <c r="H18" s="84">
        <v>4874.9208799999997</v>
      </c>
      <c r="I18" s="84">
        <v>4874.9208799999997</v>
      </c>
      <c r="J18" s="84">
        <v>1500</v>
      </c>
      <c r="K18" s="84">
        <v>821.22283000000004</v>
      </c>
      <c r="L18" s="84">
        <v>0</v>
      </c>
      <c r="M18" s="84">
        <v>0</v>
      </c>
      <c r="N18" s="84">
        <v>0</v>
      </c>
      <c r="O18" s="84">
        <v>130</v>
      </c>
      <c r="P18" s="84">
        <v>120.3948</v>
      </c>
      <c r="Q18" s="84">
        <f t="shared" si="2"/>
        <v>29083.601219999997</v>
      </c>
      <c r="R18" s="84">
        <f t="shared" si="3"/>
        <v>28283.218849999994</v>
      </c>
      <c r="S18" s="84">
        <f>(J18+L18+O18)/Q18</f>
        <v>5.6045329038519949E-2</v>
      </c>
    </row>
    <row r="19" spans="1:19" ht="37.5" x14ac:dyDescent="0.25">
      <c r="A19" s="85">
        <v>12</v>
      </c>
      <c r="B19" s="82" t="s">
        <v>22</v>
      </c>
      <c r="C19" s="83">
        <f t="shared" si="0"/>
        <v>100</v>
      </c>
      <c r="D19" s="84">
        <v>20818.283159999999</v>
      </c>
      <c r="E19" s="84">
        <v>20818.283159999999</v>
      </c>
      <c r="F19" s="84">
        <v>0</v>
      </c>
      <c r="G19" s="84">
        <v>0</v>
      </c>
      <c r="H19" s="84">
        <v>11988.5116</v>
      </c>
      <c r="I19" s="84">
        <v>11811.620989999999</v>
      </c>
      <c r="J19" s="84">
        <v>446.25</v>
      </c>
      <c r="K19" s="84">
        <v>273.78500000000003</v>
      </c>
      <c r="L19" s="84">
        <v>0</v>
      </c>
      <c r="M19" s="84">
        <v>0</v>
      </c>
      <c r="N19" s="84">
        <v>0</v>
      </c>
      <c r="O19" s="84"/>
      <c r="P19" s="84"/>
      <c r="Q19" s="84">
        <f t="shared" si="2"/>
        <v>33253.044759999997</v>
      </c>
      <c r="R19" s="84">
        <f t="shared" si="3"/>
        <v>32903.689149999998</v>
      </c>
      <c r="S19" s="84">
        <f>(J19+L16+O19)/Q19</f>
        <v>1.5055388870802459E-2</v>
      </c>
    </row>
    <row r="20" spans="1:19" ht="37.5" x14ac:dyDescent="0.25">
      <c r="A20" s="81">
        <v>13</v>
      </c>
      <c r="B20" s="82" t="s">
        <v>23</v>
      </c>
      <c r="C20" s="83">
        <f>E20/D20*100</f>
        <v>99.381557981586056</v>
      </c>
      <c r="D20" s="84">
        <v>29267.09289</v>
      </c>
      <c r="E20" s="84">
        <v>29086.09289</v>
      </c>
      <c r="F20" s="84">
        <v>0</v>
      </c>
      <c r="G20" s="84">
        <v>0</v>
      </c>
      <c r="H20" s="84">
        <v>7744.8057699999999</v>
      </c>
      <c r="I20" s="84">
        <v>7744.8057699999999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f t="shared" si="2"/>
        <v>37011.898659999999</v>
      </c>
      <c r="R20" s="84">
        <f t="shared" si="3"/>
        <v>36830.898659999999</v>
      </c>
      <c r="S20" s="84">
        <f t="shared" si="1"/>
        <v>0</v>
      </c>
    </row>
    <row r="21" spans="1:19" ht="37.5" x14ac:dyDescent="0.25">
      <c r="A21" s="81">
        <v>14</v>
      </c>
      <c r="B21" s="82" t="s">
        <v>24</v>
      </c>
      <c r="C21" s="83">
        <f t="shared" si="0"/>
        <v>98.609867786207943</v>
      </c>
      <c r="D21" s="84">
        <v>28702.30587</v>
      </c>
      <c r="E21" s="84">
        <v>28303.30587</v>
      </c>
      <c r="F21" s="84">
        <v>0</v>
      </c>
      <c r="G21" s="84">
        <v>0</v>
      </c>
      <c r="H21" s="84">
        <v>10521.46989</v>
      </c>
      <c r="I21" s="84">
        <v>10505.845890000001</v>
      </c>
      <c r="J21" s="84">
        <v>1150</v>
      </c>
      <c r="K21" s="84">
        <v>1086.8834899999999</v>
      </c>
      <c r="L21" s="84">
        <v>0</v>
      </c>
      <c r="M21" s="84">
        <v>0</v>
      </c>
      <c r="N21" s="84">
        <v>0</v>
      </c>
      <c r="O21" s="84">
        <v>50</v>
      </c>
      <c r="P21" s="84">
        <v>0</v>
      </c>
      <c r="Q21" s="84">
        <f>D21+F21+H21+J21+L21+O21</f>
        <v>40423.775760000004</v>
      </c>
      <c r="R21" s="84">
        <f>E21+G21+I21+K21+N21+P21</f>
        <v>39896.035250000001</v>
      </c>
      <c r="S21" s="84">
        <f t="shared" si="1"/>
        <v>2.9685500115687359E-2</v>
      </c>
    </row>
    <row r="22" spans="1:19" ht="56.25" x14ac:dyDescent="0.25">
      <c r="A22" s="81">
        <v>15</v>
      </c>
      <c r="B22" s="82" t="s">
        <v>121</v>
      </c>
      <c r="C22" s="83">
        <f t="shared" si="0"/>
        <v>99.672742120796826</v>
      </c>
      <c r="D22" s="84">
        <v>8861.5131500000007</v>
      </c>
      <c r="E22" s="84">
        <v>8832.5131500000007</v>
      </c>
      <c r="F22" s="84">
        <v>0</v>
      </c>
      <c r="G22" s="84">
        <v>0</v>
      </c>
      <c r="H22" s="84">
        <v>2520.7170000000001</v>
      </c>
      <c r="I22" s="84">
        <v>2520.7170000000001</v>
      </c>
      <c r="J22" s="84">
        <v>1800</v>
      </c>
      <c r="K22" s="84">
        <v>1327.02334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f>D22+F22+H22+J22+L22+O22</f>
        <v>13182.230150000001</v>
      </c>
      <c r="R22" s="84">
        <f>E22+G22+I22+K22+N22+P22</f>
        <v>12680.253490000001</v>
      </c>
      <c r="S22" s="84"/>
    </row>
    <row r="23" spans="1:19" ht="56.25" x14ac:dyDescent="0.25">
      <c r="A23" s="85">
        <v>15</v>
      </c>
      <c r="B23" s="82" t="s">
        <v>132</v>
      </c>
      <c r="C23" s="83">
        <f t="shared" si="0"/>
        <v>99.3487320741784</v>
      </c>
      <c r="D23" s="84">
        <v>10287.624699999998</v>
      </c>
      <c r="E23" s="84">
        <v>10220.624699999998</v>
      </c>
      <c r="F23" s="84">
        <v>0</v>
      </c>
      <c r="G23" s="84">
        <v>0</v>
      </c>
      <c r="H23" s="84">
        <v>3121.424</v>
      </c>
      <c r="I23" s="84">
        <v>3121.424</v>
      </c>
      <c r="J23" s="84">
        <v>2500</v>
      </c>
      <c r="K23" s="84">
        <v>2273.24557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f>D23+F23+H23+J23+L23+O23</f>
        <v>15909.048699999999</v>
      </c>
      <c r="R23" s="84">
        <f>E23+G23+I23+K23+N23+P23</f>
        <v>15615.294269999999</v>
      </c>
      <c r="S23" s="84">
        <f>(J23+L23+O23)/Q23</f>
        <v>0.15714327406641229</v>
      </c>
    </row>
    <row r="24" spans="1:19" ht="56.25" x14ac:dyDescent="0.25">
      <c r="A24" s="81">
        <v>16</v>
      </c>
      <c r="B24" s="82" t="s">
        <v>25</v>
      </c>
      <c r="C24" s="83">
        <f t="shared" si="0"/>
        <v>99.348401213188978</v>
      </c>
      <c r="D24" s="84">
        <v>9821.99496</v>
      </c>
      <c r="E24" s="84">
        <v>9757.99496</v>
      </c>
      <c r="F24" s="84">
        <v>0</v>
      </c>
      <c r="G24" s="84">
        <v>0</v>
      </c>
      <c r="H24" s="84">
        <v>2811.1489999999999</v>
      </c>
      <c r="I24" s="84">
        <v>2811.1489999999999</v>
      </c>
      <c r="J24" s="84">
        <v>2400</v>
      </c>
      <c r="K24" s="84">
        <v>2070.7807499999999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f t="shared" ref="Q24:Q73" si="4">D24+F24+H24+J24+L24+O24</f>
        <v>15033.143959999999</v>
      </c>
      <c r="R24" s="84">
        <f t="shared" ref="R24:R73" si="5">E24+G24+I24+K24+N24+P24</f>
        <v>14639.924709999999</v>
      </c>
      <c r="S24" s="84">
        <f t="shared" si="1"/>
        <v>0.15964724387565835</v>
      </c>
    </row>
    <row r="25" spans="1:19" ht="37.5" x14ac:dyDescent="0.25">
      <c r="A25" s="81">
        <v>17</v>
      </c>
      <c r="B25" s="82" t="s">
        <v>26</v>
      </c>
      <c r="C25" s="83">
        <f t="shared" si="0"/>
        <v>99.281215936230609</v>
      </c>
      <c r="D25" s="84">
        <v>6538.8205399999997</v>
      </c>
      <c r="E25" s="84">
        <v>6491.8205399999997</v>
      </c>
      <c r="F25" s="84">
        <v>0</v>
      </c>
      <c r="G25" s="84">
        <v>0</v>
      </c>
      <c r="H25" s="84">
        <v>1622.866</v>
      </c>
      <c r="I25" s="84">
        <v>1622.866</v>
      </c>
      <c r="J25" s="84">
        <v>1000</v>
      </c>
      <c r="K25" s="84">
        <v>842.58567000000005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f t="shared" si="4"/>
        <v>9161.6865399999988</v>
      </c>
      <c r="R25" s="84">
        <f t="shared" si="5"/>
        <v>8957.2722099999992</v>
      </c>
      <c r="S25" s="84">
        <f t="shared" si="1"/>
        <v>0.10915020893085479</v>
      </c>
    </row>
    <row r="26" spans="1:19" ht="56.25" x14ac:dyDescent="0.25">
      <c r="A26" s="85">
        <v>18</v>
      </c>
      <c r="B26" s="82" t="s">
        <v>27</v>
      </c>
      <c r="C26" s="83">
        <f t="shared" si="0"/>
        <v>99.574467600551856</v>
      </c>
      <c r="D26" s="84">
        <v>9282.4894299999996</v>
      </c>
      <c r="E26" s="84">
        <v>9242.9894299999996</v>
      </c>
      <c r="F26" s="84">
        <v>0</v>
      </c>
      <c r="G26" s="84">
        <v>0</v>
      </c>
      <c r="H26" s="84">
        <v>2489.5046000000002</v>
      </c>
      <c r="I26" s="84">
        <v>2482.2250899999999</v>
      </c>
      <c r="J26" s="84">
        <v>2006.25</v>
      </c>
      <c r="K26" s="84">
        <v>1888.09572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f t="shared" si="4"/>
        <v>13778.24403</v>
      </c>
      <c r="R26" s="84">
        <f t="shared" si="5"/>
        <v>13613.310239999999</v>
      </c>
      <c r="S26" s="84">
        <f t="shared" si="1"/>
        <v>0.14560999178354661</v>
      </c>
    </row>
    <row r="27" spans="1:19" ht="37.5" x14ac:dyDescent="0.25">
      <c r="A27" s="81">
        <v>19</v>
      </c>
      <c r="B27" s="82" t="s">
        <v>28</v>
      </c>
      <c r="C27" s="83">
        <f t="shared" si="0"/>
        <v>99.563401942265727</v>
      </c>
      <c r="D27" s="84">
        <v>10765.05018</v>
      </c>
      <c r="E27" s="84">
        <v>10718.05018</v>
      </c>
      <c r="F27" s="84">
        <v>0</v>
      </c>
      <c r="G27" s="84">
        <v>0</v>
      </c>
      <c r="H27" s="84">
        <v>6868.4659300000003</v>
      </c>
      <c r="I27" s="84">
        <v>6868.4659099999999</v>
      </c>
      <c r="J27" s="84">
        <v>2774.5439999999999</v>
      </c>
      <c r="K27" s="84">
        <v>1678.4417000000001</v>
      </c>
      <c r="L27" s="84">
        <v>0</v>
      </c>
      <c r="M27" s="84">
        <v>0</v>
      </c>
      <c r="N27" s="84">
        <v>0</v>
      </c>
      <c r="O27" s="84">
        <v>15</v>
      </c>
      <c r="P27" s="84">
        <v>15</v>
      </c>
      <c r="Q27" s="84">
        <f t="shared" si="4"/>
        <v>20423.060109999999</v>
      </c>
      <c r="R27" s="84">
        <f t="shared" si="5"/>
        <v>19279.95779</v>
      </c>
      <c r="S27" s="84">
        <f t="shared" si="1"/>
        <v>0.13658795425246389</v>
      </c>
    </row>
    <row r="28" spans="1:19" ht="37.5" x14ac:dyDescent="0.25">
      <c r="A28" s="81">
        <v>20</v>
      </c>
      <c r="B28" s="82" t="s">
        <v>29</v>
      </c>
      <c r="C28" s="83">
        <f>E28/D28*100</f>
        <v>100</v>
      </c>
      <c r="D28" s="84">
        <v>3445.3391200000001</v>
      </c>
      <c r="E28" s="84">
        <v>3445.3391200000001</v>
      </c>
      <c r="F28" s="84">
        <v>0</v>
      </c>
      <c r="G28" s="84">
        <v>0</v>
      </c>
      <c r="H28" s="84">
        <v>903.49199999999996</v>
      </c>
      <c r="I28" s="84">
        <v>903.49199999999996</v>
      </c>
      <c r="J28" s="84">
        <v>550</v>
      </c>
      <c r="K28" s="84">
        <v>487.74239</v>
      </c>
      <c r="L28" s="84">
        <v>0</v>
      </c>
      <c r="M28" s="84">
        <v>0</v>
      </c>
      <c r="N28" s="84">
        <v>0</v>
      </c>
      <c r="O28" s="84"/>
      <c r="P28" s="84"/>
      <c r="Q28" s="84">
        <f t="shared" si="4"/>
        <v>4898.8311199999998</v>
      </c>
      <c r="R28" s="84">
        <f t="shared" si="5"/>
        <v>4836.5735100000002</v>
      </c>
      <c r="S28" s="84">
        <f t="shared" si="1"/>
        <v>0.11227168002476477</v>
      </c>
    </row>
    <row r="29" spans="1:19" ht="56.25" x14ac:dyDescent="0.25">
      <c r="A29" s="85">
        <v>21</v>
      </c>
      <c r="B29" s="82" t="s">
        <v>30</v>
      </c>
      <c r="C29" s="83">
        <f t="shared" si="0"/>
        <v>99.151076514855134</v>
      </c>
      <c r="D29" s="84">
        <v>6478.7935499999994</v>
      </c>
      <c r="E29" s="84">
        <v>6423.7935499999994</v>
      </c>
      <c r="F29" s="84">
        <v>0</v>
      </c>
      <c r="G29" s="84">
        <v>0</v>
      </c>
      <c r="H29" s="84">
        <v>1546.212</v>
      </c>
      <c r="I29" s="84">
        <v>1546.212</v>
      </c>
      <c r="J29" s="84">
        <v>1300</v>
      </c>
      <c r="K29" s="84">
        <v>1034.6748500000001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f t="shared" si="4"/>
        <v>9325.0055499999999</v>
      </c>
      <c r="R29" s="84">
        <f t="shared" si="5"/>
        <v>9004.6803999999993</v>
      </c>
      <c r="S29" s="84">
        <f t="shared" si="1"/>
        <v>0.13941010469425405</v>
      </c>
    </row>
    <row r="30" spans="1:19" ht="37.5" x14ac:dyDescent="0.25">
      <c r="A30" s="81">
        <v>22</v>
      </c>
      <c r="B30" s="82" t="s">
        <v>31</v>
      </c>
      <c r="C30" s="83">
        <f t="shared" si="0"/>
        <v>99.219525412502023</v>
      </c>
      <c r="D30" s="84">
        <v>6534.4856600000003</v>
      </c>
      <c r="E30" s="84">
        <v>6483.4856600000003</v>
      </c>
      <c r="F30" s="84">
        <v>0</v>
      </c>
      <c r="G30" s="84">
        <v>0</v>
      </c>
      <c r="H30" s="84">
        <v>1853.7429999999999</v>
      </c>
      <c r="I30" s="84">
        <v>1853.7429999999999</v>
      </c>
      <c r="J30" s="84">
        <v>1581</v>
      </c>
      <c r="K30" s="84">
        <v>1265.89246</v>
      </c>
      <c r="L30" s="84">
        <v>0</v>
      </c>
      <c r="M30" s="84">
        <v>0</v>
      </c>
      <c r="N30" s="84">
        <v>0</v>
      </c>
      <c r="O30" s="84">
        <v>177.8</v>
      </c>
      <c r="P30" s="84">
        <v>177.22900000000001</v>
      </c>
      <c r="Q30" s="84">
        <f t="shared" si="4"/>
        <v>10147.02866</v>
      </c>
      <c r="R30" s="84">
        <f t="shared" si="5"/>
        <v>9780.3501199999992</v>
      </c>
      <c r="S30" s="84">
        <f>(J30+L30+O30)/Q30</f>
        <v>0.17333152974459026</v>
      </c>
    </row>
    <row r="31" spans="1:19" ht="37.5" x14ac:dyDescent="0.25">
      <c r="A31" s="81">
        <v>23</v>
      </c>
      <c r="B31" s="82" t="s">
        <v>32</v>
      </c>
      <c r="C31" s="83">
        <f t="shared" si="0"/>
        <v>100</v>
      </c>
      <c r="D31" s="84">
        <v>16045.802119999998</v>
      </c>
      <c r="E31" s="84">
        <v>16045.802119999998</v>
      </c>
      <c r="F31" s="84">
        <v>0</v>
      </c>
      <c r="G31" s="84">
        <v>0</v>
      </c>
      <c r="H31" s="84">
        <v>4716.2251999999999</v>
      </c>
      <c r="I31" s="84">
        <v>4716.2251999999999</v>
      </c>
      <c r="J31" s="84">
        <v>2735</v>
      </c>
      <c r="K31" s="84">
        <v>2831.05854</v>
      </c>
      <c r="L31" s="84">
        <v>0</v>
      </c>
      <c r="M31" s="84">
        <v>0</v>
      </c>
      <c r="N31" s="84">
        <v>0</v>
      </c>
      <c r="O31" s="84">
        <v>75.75</v>
      </c>
      <c r="P31" s="84">
        <v>27.865279999999998</v>
      </c>
      <c r="Q31" s="84">
        <f>D31+F31+H31+J31+L31+O31</f>
        <v>23572.777319999997</v>
      </c>
      <c r="R31" s="84">
        <f t="shared" si="5"/>
        <v>23620.951140000001</v>
      </c>
      <c r="S31" s="86">
        <f>(J31+L31)/Q31</f>
        <v>0.11602366419842804</v>
      </c>
    </row>
    <row r="32" spans="1:19" ht="37.5" x14ac:dyDescent="0.25">
      <c r="A32" s="85">
        <v>24</v>
      </c>
      <c r="B32" s="82" t="s">
        <v>33</v>
      </c>
      <c r="C32" s="83">
        <f t="shared" si="0"/>
        <v>98.635965352740513</v>
      </c>
      <c r="D32" s="84">
        <v>5645.0179000000007</v>
      </c>
      <c r="E32" s="84">
        <v>5568.0179000000007</v>
      </c>
      <c r="F32" s="84">
        <v>0</v>
      </c>
      <c r="G32" s="84">
        <v>0</v>
      </c>
      <c r="H32" s="84">
        <v>1246.6333199999999</v>
      </c>
      <c r="I32" s="84">
        <v>1246.6333199999999</v>
      </c>
      <c r="J32" s="84">
        <v>730</v>
      </c>
      <c r="K32" s="84">
        <v>705.25603000000001</v>
      </c>
      <c r="L32" s="84">
        <v>0</v>
      </c>
      <c r="M32" s="84"/>
      <c r="N32" s="84">
        <v>0</v>
      </c>
      <c r="O32" s="84">
        <v>0</v>
      </c>
      <c r="P32" s="84">
        <v>0</v>
      </c>
      <c r="Q32" s="84">
        <f t="shared" si="4"/>
        <v>7621.6512200000006</v>
      </c>
      <c r="R32" s="84">
        <f>E32+G32+I32+K32+N32+P32</f>
        <v>7519.9072500000002</v>
      </c>
      <c r="S32" s="84">
        <f t="shared" si="1"/>
        <v>9.5779769885612778E-2</v>
      </c>
    </row>
    <row r="33" spans="1:19" ht="37.5" x14ac:dyDescent="0.25">
      <c r="A33" s="81">
        <v>25</v>
      </c>
      <c r="B33" s="82" t="s">
        <v>133</v>
      </c>
      <c r="C33" s="83">
        <f t="shared" si="0"/>
        <v>99.3150657346483</v>
      </c>
      <c r="D33" s="84">
        <v>8029.9676600000003</v>
      </c>
      <c r="E33" s="84">
        <v>7974.9676600000003</v>
      </c>
      <c r="F33" s="84">
        <v>0</v>
      </c>
      <c r="G33" s="84">
        <v>0</v>
      </c>
      <c r="H33" s="84">
        <v>2221.991</v>
      </c>
      <c r="I33" s="84">
        <v>2221.991</v>
      </c>
      <c r="J33" s="84">
        <v>1658.4356299999999</v>
      </c>
      <c r="K33" s="84">
        <v>1490.8717999999999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f t="shared" si="4"/>
        <v>11910.39429</v>
      </c>
      <c r="R33" s="84">
        <f t="shared" si="5"/>
        <v>11687.830460000001</v>
      </c>
      <c r="S33" s="84">
        <f t="shared" si="1"/>
        <v>0.13924271435685609</v>
      </c>
    </row>
    <row r="34" spans="1:19" ht="56.25" x14ac:dyDescent="0.25">
      <c r="A34" s="81">
        <v>26</v>
      </c>
      <c r="B34" s="82" t="s">
        <v>34</v>
      </c>
      <c r="C34" s="83">
        <f t="shared" si="0"/>
        <v>100</v>
      </c>
      <c r="D34" s="84">
        <v>11956.68094</v>
      </c>
      <c r="E34" s="84">
        <v>11956.68094</v>
      </c>
      <c r="F34" s="84">
        <v>0</v>
      </c>
      <c r="G34" s="84">
        <v>0</v>
      </c>
      <c r="H34" s="84">
        <v>2787.5992000000001</v>
      </c>
      <c r="I34" s="84">
        <v>2787.5992000000001</v>
      </c>
      <c r="J34" s="84">
        <v>1900</v>
      </c>
      <c r="K34" s="84">
        <v>1807.90515</v>
      </c>
      <c r="L34" s="84">
        <v>0</v>
      </c>
      <c r="M34" s="84"/>
      <c r="N34" s="84">
        <v>0</v>
      </c>
      <c r="O34" s="84">
        <v>0</v>
      </c>
      <c r="P34" s="84">
        <v>0</v>
      </c>
      <c r="Q34" s="84">
        <f t="shared" si="4"/>
        <v>16644.280140000003</v>
      </c>
      <c r="R34" s="84">
        <f t="shared" si="5"/>
        <v>16552.185290000001</v>
      </c>
      <c r="S34" s="84">
        <f>(J34+L34+O34)/Q34</f>
        <v>0.1141533297936909</v>
      </c>
    </row>
    <row r="35" spans="1:19" ht="37.5" x14ac:dyDescent="0.25">
      <c r="A35" s="85">
        <v>27</v>
      </c>
      <c r="B35" s="82" t="s">
        <v>35</v>
      </c>
      <c r="C35" s="83">
        <f t="shared" si="0"/>
        <v>100</v>
      </c>
      <c r="D35" s="84">
        <v>5518.4868499999993</v>
      </c>
      <c r="E35" s="84">
        <v>5518.4868499999993</v>
      </c>
      <c r="F35" s="84">
        <v>0</v>
      </c>
      <c r="G35" s="84">
        <v>0</v>
      </c>
      <c r="H35" s="84">
        <v>1404.4824000000001</v>
      </c>
      <c r="I35" s="84">
        <v>1404.4824000000001</v>
      </c>
      <c r="J35" s="84">
        <v>793</v>
      </c>
      <c r="K35" s="84">
        <v>792.17822999999999</v>
      </c>
      <c r="L35" s="84">
        <v>0</v>
      </c>
      <c r="M35" s="84">
        <v>0</v>
      </c>
      <c r="N35" s="84">
        <v>0</v>
      </c>
      <c r="O35" s="84">
        <v>0</v>
      </c>
      <c r="P35" s="84">
        <v>5.375</v>
      </c>
      <c r="Q35" s="84">
        <f t="shared" si="4"/>
        <v>7715.9692499999992</v>
      </c>
      <c r="R35" s="84">
        <f t="shared" si="5"/>
        <v>7720.5224799999996</v>
      </c>
      <c r="S35" s="84">
        <f t="shared" si="1"/>
        <v>0.10277386732716698</v>
      </c>
    </row>
    <row r="36" spans="1:19" ht="56.25" x14ac:dyDescent="0.25">
      <c r="A36" s="81">
        <v>28</v>
      </c>
      <c r="B36" s="82" t="s">
        <v>134</v>
      </c>
      <c r="C36" s="83">
        <f>E36/D36*100</f>
        <v>99.093545574585079</v>
      </c>
      <c r="D36" s="84">
        <v>8273.99568</v>
      </c>
      <c r="E36" s="84">
        <v>8198.99568</v>
      </c>
      <c r="F36" s="84">
        <v>0</v>
      </c>
      <c r="G36" s="84">
        <v>0</v>
      </c>
      <c r="H36" s="84">
        <v>2483.7170000000001</v>
      </c>
      <c r="I36" s="84">
        <v>2483.7170000000001</v>
      </c>
      <c r="J36" s="84">
        <v>1419.66</v>
      </c>
      <c r="K36" s="84">
        <v>1276.6918599999999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f t="shared" si="4"/>
        <v>12177.37268</v>
      </c>
      <c r="R36" s="84">
        <f t="shared" si="5"/>
        <v>11959.40454</v>
      </c>
      <c r="S36" s="84">
        <f t="shared" si="1"/>
        <v>0.11658179783982764</v>
      </c>
    </row>
    <row r="37" spans="1:19" ht="37.5" x14ac:dyDescent="0.25">
      <c r="A37" s="81">
        <v>29</v>
      </c>
      <c r="B37" s="82" t="s">
        <v>36</v>
      </c>
      <c r="C37" s="83">
        <f t="shared" si="0"/>
        <v>99.103902493516756</v>
      </c>
      <c r="D37" s="84">
        <v>9708.7648800000006</v>
      </c>
      <c r="E37" s="84">
        <v>9621.7648800000006</v>
      </c>
      <c r="F37" s="84">
        <v>0</v>
      </c>
      <c r="G37" s="84">
        <v>0</v>
      </c>
      <c r="H37" s="84">
        <v>2342.9168</v>
      </c>
      <c r="I37" s="84">
        <v>2342.9168</v>
      </c>
      <c r="J37" s="84">
        <v>2317.12</v>
      </c>
      <c r="K37" s="84">
        <v>2006.4559400000001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f>D37+F37+H37+J37+L37+O37</f>
        <v>14368.80168</v>
      </c>
      <c r="R37" s="84">
        <f t="shared" si="5"/>
        <v>13971.137620000001</v>
      </c>
      <c r="S37" s="84">
        <f t="shared" si="1"/>
        <v>0.16126049002577644</v>
      </c>
    </row>
    <row r="38" spans="1:19" ht="56.25" x14ac:dyDescent="0.25">
      <c r="A38" s="85">
        <v>30</v>
      </c>
      <c r="B38" s="82" t="s">
        <v>135</v>
      </c>
      <c r="C38" s="83">
        <f t="shared" si="0"/>
        <v>99.059379634455553</v>
      </c>
      <c r="D38" s="84">
        <v>10524.968800000001</v>
      </c>
      <c r="E38" s="84">
        <v>10425.968800000001</v>
      </c>
      <c r="F38" s="84">
        <v>0</v>
      </c>
      <c r="G38" s="84">
        <v>0</v>
      </c>
      <c r="H38" s="84">
        <v>2527.8980000000001</v>
      </c>
      <c r="I38" s="84">
        <v>2527.8980000000001</v>
      </c>
      <c r="J38" s="84">
        <v>3200</v>
      </c>
      <c r="K38" s="84">
        <v>1825.19442</v>
      </c>
      <c r="L38" s="84">
        <v>0</v>
      </c>
      <c r="M38" s="84">
        <v>0</v>
      </c>
      <c r="N38" s="84">
        <v>0</v>
      </c>
      <c r="O38" s="84">
        <v>0</v>
      </c>
      <c r="P38" s="84">
        <v>0</v>
      </c>
      <c r="Q38" s="84">
        <f>D38+F38+H38+J38+L38+O38</f>
        <v>16252.8668</v>
      </c>
      <c r="R38" s="84">
        <f t="shared" si="5"/>
        <v>14779.06122</v>
      </c>
      <c r="S38" s="84">
        <f t="shared" si="1"/>
        <v>0.19688834218465384</v>
      </c>
    </row>
    <row r="39" spans="1:19" ht="37.5" x14ac:dyDescent="0.25">
      <c r="A39" s="81">
        <v>31</v>
      </c>
      <c r="B39" s="82" t="s">
        <v>37</v>
      </c>
      <c r="C39" s="83">
        <f t="shared" si="0"/>
        <v>100</v>
      </c>
      <c r="D39" s="84">
        <v>12693.41748</v>
      </c>
      <c r="E39" s="84">
        <v>12693.41748</v>
      </c>
      <c r="F39" s="84">
        <v>0</v>
      </c>
      <c r="G39" s="84">
        <v>0</v>
      </c>
      <c r="H39" s="84">
        <v>3175.884</v>
      </c>
      <c r="I39" s="84">
        <v>3175.884</v>
      </c>
      <c r="J39" s="84">
        <v>750</v>
      </c>
      <c r="K39" s="84">
        <v>448.92315000000002</v>
      </c>
      <c r="L39" s="84">
        <v>0</v>
      </c>
      <c r="M39" s="84"/>
      <c r="N39" s="84">
        <v>0</v>
      </c>
      <c r="O39" s="84">
        <v>0</v>
      </c>
      <c r="P39" s="84">
        <v>0</v>
      </c>
      <c r="Q39" s="84">
        <f t="shared" si="4"/>
        <v>16619.301480000002</v>
      </c>
      <c r="R39" s="84">
        <f t="shared" si="5"/>
        <v>16318.224630000001</v>
      </c>
      <c r="S39" s="84">
        <f t="shared" si="1"/>
        <v>4.5128250480476868E-2</v>
      </c>
    </row>
    <row r="40" spans="1:19" ht="56.25" x14ac:dyDescent="0.25">
      <c r="A40" s="81">
        <v>32</v>
      </c>
      <c r="B40" s="82" t="s">
        <v>38</v>
      </c>
      <c r="C40" s="83">
        <f t="shared" si="0"/>
        <v>100</v>
      </c>
      <c r="D40" s="84">
        <v>8215.1938399999999</v>
      </c>
      <c r="E40" s="84">
        <v>8215.1938399999999</v>
      </c>
      <c r="F40" s="84">
        <v>0</v>
      </c>
      <c r="G40" s="84">
        <v>0</v>
      </c>
      <c r="H40" s="84">
        <v>1783.97128</v>
      </c>
      <c r="I40" s="84">
        <v>1783.97128</v>
      </c>
      <c r="J40" s="84">
        <v>200</v>
      </c>
      <c r="K40" s="84">
        <v>160.36500000000001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f t="shared" si="4"/>
        <v>10199.16512</v>
      </c>
      <c r="R40" s="84">
        <f t="shared" si="5"/>
        <v>10159.530119999999</v>
      </c>
      <c r="S40" s="84">
        <f t="shared" si="1"/>
        <v>1.9609448189814187E-2</v>
      </c>
    </row>
    <row r="41" spans="1:19" ht="56.25" x14ac:dyDescent="0.25">
      <c r="A41" s="85">
        <v>33</v>
      </c>
      <c r="B41" s="82" t="s">
        <v>39</v>
      </c>
      <c r="C41" s="83">
        <f t="shared" si="0"/>
        <v>100</v>
      </c>
      <c r="D41" s="84">
        <v>25173.094229999999</v>
      </c>
      <c r="E41" s="84">
        <v>25173.094229999999</v>
      </c>
      <c r="F41" s="84">
        <v>733.12270999999998</v>
      </c>
      <c r="G41" s="84">
        <v>733.12270999999998</v>
      </c>
      <c r="H41" s="84">
        <v>8098.4192400000002</v>
      </c>
      <c r="I41" s="84">
        <v>8016.1892399999997</v>
      </c>
      <c r="J41" s="84">
        <v>0</v>
      </c>
      <c r="K41" s="84">
        <v>0</v>
      </c>
      <c r="L41" s="84">
        <v>2.6</v>
      </c>
      <c r="M41" s="84">
        <v>2.6</v>
      </c>
      <c r="N41" s="84">
        <v>2.4072</v>
      </c>
      <c r="O41" s="84">
        <v>54</v>
      </c>
      <c r="P41" s="84">
        <v>53.24</v>
      </c>
      <c r="Q41" s="84">
        <f t="shared" si="4"/>
        <v>34061.23618</v>
      </c>
      <c r="R41" s="84">
        <f t="shared" si="5"/>
        <v>33978.053379999998</v>
      </c>
      <c r="S41" s="84">
        <f>(J41+L41+O41)/Q41</f>
        <v>1.6617130306396297E-3</v>
      </c>
    </row>
    <row r="42" spans="1:19" ht="37.5" x14ac:dyDescent="0.25">
      <c r="A42" s="81">
        <v>35</v>
      </c>
      <c r="B42" s="82" t="s">
        <v>40</v>
      </c>
      <c r="C42" s="83">
        <f t="shared" si="0"/>
        <v>99.574467569245698</v>
      </c>
      <c r="D42" s="84">
        <v>10104.98775</v>
      </c>
      <c r="E42" s="84">
        <v>10061.98775</v>
      </c>
      <c r="F42" s="84">
        <v>0</v>
      </c>
      <c r="G42" s="84">
        <v>0</v>
      </c>
      <c r="H42" s="84">
        <v>3410.2035900000001</v>
      </c>
      <c r="I42" s="84">
        <v>3410.2035900000001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0</v>
      </c>
      <c r="Q42" s="84">
        <f t="shared" si="4"/>
        <v>13515.191340000001</v>
      </c>
      <c r="R42" s="84">
        <f t="shared" si="5"/>
        <v>13472.191340000001</v>
      </c>
      <c r="S42" s="84">
        <f>(J42+L42+O42)/Q42</f>
        <v>0</v>
      </c>
    </row>
    <row r="43" spans="1:19" ht="37.5" x14ac:dyDescent="0.25">
      <c r="A43" s="85">
        <v>36</v>
      </c>
      <c r="B43" s="82" t="s">
        <v>41</v>
      </c>
      <c r="C43" s="83">
        <f t="shared" si="0"/>
        <v>100</v>
      </c>
      <c r="D43" s="84">
        <v>28485.12918</v>
      </c>
      <c r="E43" s="84">
        <v>28485.12918</v>
      </c>
      <c r="F43" s="84">
        <v>0</v>
      </c>
      <c r="G43" s="84">
        <v>0</v>
      </c>
      <c r="H43" s="84">
        <v>5107.1683199999998</v>
      </c>
      <c r="I43" s="84">
        <v>5107.1683199999998</v>
      </c>
      <c r="J43" s="84">
        <v>180</v>
      </c>
      <c r="K43" s="84">
        <v>157.86478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4">
        <f t="shared" si="4"/>
        <v>33772.297500000001</v>
      </c>
      <c r="R43" s="84">
        <f t="shared" si="5"/>
        <v>33750.162280000004</v>
      </c>
      <c r="S43" s="84">
        <f>(J43+L43+O43)/Q43</f>
        <v>5.3298121041365333E-3</v>
      </c>
    </row>
    <row r="44" spans="1:19" ht="37.5" x14ac:dyDescent="0.25">
      <c r="A44" s="81">
        <v>37</v>
      </c>
      <c r="B44" s="82" t="s">
        <v>42</v>
      </c>
      <c r="C44" s="83">
        <f t="shared" si="0"/>
        <v>99.557727930074321</v>
      </c>
      <c r="D44" s="84">
        <v>28263.145809999998</v>
      </c>
      <c r="E44" s="84">
        <v>28138.145809999998</v>
      </c>
      <c r="F44" s="84">
        <v>0</v>
      </c>
      <c r="G44" s="84">
        <v>0</v>
      </c>
      <c r="H44" s="84">
        <v>7369.5881900000004</v>
      </c>
      <c r="I44" s="84">
        <v>7196.12619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0</v>
      </c>
      <c r="Q44" s="84">
        <f t="shared" si="4"/>
        <v>35632.733999999997</v>
      </c>
      <c r="R44" s="84">
        <f t="shared" si="5"/>
        <v>35334.271999999997</v>
      </c>
      <c r="S44" s="84">
        <f t="shared" si="1"/>
        <v>0</v>
      </c>
    </row>
    <row r="45" spans="1:19" ht="37.5" x14ac:dyDescent="0.25">
      <c r="A45" s="81">
        <v>38</v>
      </c>
      <c r="B45" s="82" t="s">
        <v>43</v>
      </c>
      <c r="C45" s="83">
        <f t="shared" si="0"/>
        <v>99.56458141859865</v>
      </c>
      <c r="D45" s="84">
        <v>21358.757750000001</v>
      </c>
      <c r="E45" s="84">
        <v>21265.757750000001</v>
      </c>
      <c r="F45" s="84">
        <v>0</v>
      </c>
      <c r="G45" s="84">
        <v>0</v>
      </c>
      <c r="H45" s="84">
        <v>5687.0948099999996</v>
      </c>
      <c r="I45" s="84">
        <v>5687.0948099999996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100</v>
      </c>
      <c r="P45" s="84">
        <v>8.4745799999999996</v>
      </c>
      <c r="Q45" s="84">
        <f t="shared" si="4"/>
        <v>27145.852559999999</v>
      </c>
      <c r="R45" s="84">
        <f t="shared" si="5"/>
        <v>26961.327139999998</v>
      </c>
      <c r="S45" s="84">
        <f t="shared" si="1"/>
        <v>3.6838039910137934E-3</v>
      </c>
    </row>
    <row r="46" spans="1:19" ht="37.5" x14ac:dyDescent="0.25">
      <c r="A46" s="85">
        <v>39</v>
      </c>
      <c r="B46" s="82" t="s">
        <v>44</v>
      </c>
      <c r="C46" s="83">
        <f>E46/D46*100</f>
        <v>99.365032689610359</v>
      </c>
      <c r="D46" s="84">
        <v>14331.44644</v>
      </c>
      <c r="E46" s="84">
        <v>14240.44644</v>
      </c>
      <c r="F46" s="84">
        <v>0</v>
      </c>
      <c r="G46" s="84">
        <v>0</v>
      </c>
      <c r="H46" s="84">
        <v>3764.6932400000001</v>
      </c>
      <c r="I46" s="84">
        <v>3764.6932400000001</v>
      </c>
      <c r="J46" s="84">
        <v>600</v>
      </c>
      <c r="K46" s="84">
        <v>552.94358</v>
      </c>
      <c r="L46" s="84">
        <v>120</v>
      </c>
      <c r="M46" s="84">
        <v>120</v>
      </c>
      <c r="N46" s="84">
        <v>128.24829</v>
      </c>
      <c r="O46" s="84">
        <v>0</v>
      </c>
      <c r="P46" s="84">
        <v>0</v>
      </c>
      <c r="Q46" s="84">
        <f t="shared" si="4"/>
        <v>18816.13968</v>
      </c>
      <c r="R46" s="84">
        <f t="shared" si="5"/>
        <v>18686.331549999999</v>
      </c>
      <c r="S46" s="84">
        <f>(J46+L46+O46)/Q46</f>
        <v>3.8265022063229071E-2</v>
      </c>
    </row>
    <row r="47" spans="1:19" ht="18.75" x14ac:dyDescent="0.25">
      <c r="A47" s="81">
        <v>40</v>
      </c>
      <c r="B47" s="82" t="s">
        <v>120</v>
      </c>
      <c r="C47" s="83">
        <f t="shared" si="0"/>
        <v>99.89630328350583</v>
      </c>
      <c r="D47" s="84">
        <v>16683.266919999998</v>
      </c>
      <c r="E47" s="84">
        <v>16665.966919999999</v>
      </c>
      <c r="F47" s="84">
        <v>0</v>
      </c>
      <c r="G47" s="84">
        <v>0</v>
      </c>
      <c r="H47" s="84">
        <v>3982.7656299999999</v>
      </c>
      <c r="I47" s="84">
        <v>3982.8156300000001</v>
      </c>
      <c r="J47" s="84">
        <v>516.92999999999995</v>
      </c>
      <c r="K47" s="84">
        <v>535.08699999999999</v>
      </c>
      <c r="L47" s="84">
        <v>0</v>
      </c>
      <c r="M47" s="84">
        <v>0</v>
      </c>
      <c r="N47" s="84">
        <v>0</v>
      </c>
      <c r="O47" s="84">
        <v>0</v>
      </c>
      <c r="P47" s="84">
        <v>0</v>
      </c>
      <c r="Q47" s="84">
        <f t="shared" si="4"/>
        <v>21182.962549999997</v>
      </c>
      <c r="R47" s="84">
        <f t="shared" si="5"/>
        <v>21183.869549999999</v>
      </c>
      <c r="S47" s="84">
        <f t="shared" si="1"/>
        <v>2.4403102199696804E-2</v>
      </c>
    </row>
    <row r="48" spans="1:19" ht="37.5" x14ac:dyDescent="0.25">
      <c r="A48" s="81">
        <v>41</v>
      </c>
      <c r="B48" s="82" t="s">
        <v>136</v>
      </c>
      <c r="C48" s="83">
        <f t="shared" si="0"/>
        <v>98.116351820969243</v>
      </c>
      <c r="D48" s="84">
        <v>6370.6164100000005</v>
      </c>
      <c r="E48" s="84">
        <v>6250.6164100000005</v>
      </c>
      <c r="F48" s="84">
        <v>0</v>
      </c>
      <c r="G48" s="84">
        <v>0</v>
      </c>
      <c r="H48" s="84">
        <v>1832.88336</v>
      </c>
      <c r="I48" s="84">
        <v>1832.88336</v>
      </c>
      <c r="J48" s="84">
        <v>238.21369999999999</v>
      </c>
      <c r="K48" s="84">
        <v>128.75800000000001</v>
      </c>
      <c r="L48" s="84">
        <v>0</v>
      </c>
      <c r="M48" s="84">
        <v>0</v>
      </c>
      <c r="N48" s="84">
        <v>0</v>
      </c>
      <c r="O48" s="84">
        <v>3</v>
      </c>
      <c r="P48" s="84">
        <v>3</v>
      </c>
      <c r="Q48" s="84">
        <f t="shared" si="4"/>
        <v>8444.7134700000006</v>
      </c>
      <c r="R48" s="84">
        <f t="shared" si="5"/>
        <v>8215.2577700000002</v>
      </c>
      <c r="S48" s="84">
        <f t="shared" si="1"/>
        <v>2.8563870267110433E-2</v>
      </c>
    </row>
    <row r="49" spans="1:19" ht="37.5" x14ac:dyDescent="0.25">
      <c r="A49" s="85">
        <v>42</v>
      </c>
      <c r="B49" s="82" t="s">
        <v>45</v>
      </c>
      <c r="C49" s="83">
        <f t="shared" si="0"/>
        <v>98.808936799510604</v>
      </c>
      <c r="D49" s="84">
        <v>12761.707349999999</v>
      </c>
      <c r="E49" s="84">
        <v>12609.707349999999</v>
      </c>
      <c r="F49" s="84">
        <v>0</v>
      </c>
      <c r="G49" s="84">
        <v>0</v>
      </c>
      <c r="H49" s="84">
        <v>6869.1949000000004</v>
      </c>
      <c r="I49" s="84">
        <v>6869.1949000000004</v>
      </c>
      <c r="J49" s="84">
        <v>460</v>
      </c>
      <c r="K49" s="84">
        <v>368.15499999999997</v>
      </c>
      <c r="L49" s="84">
        <v>0</v>
      </c>
      <c r="M49" s="84">
        <v>0</v>
      </c>
      <c r="N49" s="84">
        <v>0</v>
      </c>
      <c r="O49" s="84">
        <v>0</v>
      </c>
      <c r="P49" s="84">
        <v>0</v>
      </c>
      <c r="Q49" s="84">
        <f t="shared" si="4"/>
        <v>20090.902249999999</v>
      </c>
      <c r="R49" s="84">
        <f t="shared" si="5"/>
        <v>19847.057249999998</v>
      </c>
      <c r="S49" s="84">
        <f>(J49+L49+O49)/Q49</f>
        <v>2.2895935397824158E-2</v>
      </c>
    </row>
    <row r="50" spans="1:19" ht="37.5" x14ac:dyDescent="0.25">
      <c r="A50" s="81">
        <v>43</v>
      </c>
      <c r="B50" s="82" t="s">
        <v>46</v>
      </c>
      <c r="C50" s="83">
        <f t="shared" si="0"/>
        <v>99.280055243022616</v>
      </c>
      <c r="D50" s="84">
        <v>14445.552800000001</v>
      </c>
      <c r="E50" s="84">
        <v>14341.552800000001</v>
      </c>
      <c r="F50" s="84">
        <v>0</v>
      </c>
      <c r="G50" s="84">
        <v>0</v>
      </c>
      <c r="H50" s="84">
        <v>6516.7575500000003</v>
      </c>
      <c r="I50" s="84">
        <v>6516.7575500000003</v>
      </c>
      <c r="J50" s="84">
        <v>255</v>
      </c>
      <c r="K50" s="84">
        <v>178.42099999999999</v>
      </c>
      <c r="L50" s="84">
        <v>0</v>
      </c>
      <c r="M50" s="84">
        <v>0</v>
      </c>
      <c r="N50" s="84">
        <v>0</v>
      </c>
      <c r="O50" s="84">
        <v>17.5</v>
      </c>
      <c r="P50" s="84">
        <v>17.5</v>
      </c>
      <c r="Q50" s="84">
        <f t="shared" si="4"/>
        <v>21234.81035</v>
      </c>
      <c r="R50" s="84">
        <f t="shared" si="5"/>
        <v>21054.231349999998</v>
      </c>
      <c r="S50" s="84">
        <f t="shared" si="1"/>
        <v>1.2832702317965369E-2</v>
      </c>
    </row>
    <row r="51" spans="1:19" ht="37.5" x14ac:dyDescent="0.25">
      <c r="A51" s="81">
        <v>44</v>
      </c>
      <c r="B51" s="82" t="s">
        <v>47</v>
      </c>
      <c r="C51" s="83">
        <f t="shared" si="0"/>
        <v>100</v>
      </c>
      <c r="D51" s="84">
        <v>14190.92527</v>
      </c>
      <c r="E51" s="84">
        <v>14190.92527</v>
      </c>
      <c r="F51" s="84">
        <v>0</v>
      </c>
      <c r="G51" s="84">
        <v>0</v>
      </c>
      <c r="H51" s="84">
        <v>3394.7859800000001</v>
      </c>
      <c r="I51" s="84">
        <v>3368.7459800000001</v>
      </c>
      <c r="J51" s="84">
        <v>0</v>
      </c>
      <c r="K51" s="84">
        <v>0</v>
      </c>
      <c r="L51" s="84">
        <v>0</v>
      </c>
      <c r="M51" s="84">
        <v>0</v>
      </c>
      <c r="N51" s="84">
        <v>0</v>
      </c>
      <c r="O51" s="84">
        <v>0</v>
      </c>
      <c r="P51" s="84">
        <v>0</v>
      </c>
      <c r="Q51" s="84">
        <f t="shared" si="4"/>
        <v>17585.71125</v>
      </c>
      <c r="R51" s="84">
        <f t="shared" si="5"/>
        <v>17559.671249999999</v>
      </c>
      <c r="S51" s="84">
        <f t="shared" si="1"/>
        <v>0</v>
      </c>
    </row>
    <row r="52" spans="1:19" ht="37.5" x14ac:dyDescent="0.25">
      <c r="A52" s="85">
        <v>45</v>
      </c>
      <c r="B52" s="82" t="s">
        <v>48</v>
      </c>
      <c r="C52" s="83">
        <f t="shared" si="0"/>
        <v>98.812034999919874</v>
      </c>
      <c r="D52" s="84">
        <v>11363.971160000001</v>
      </c>
      <c r="E52" s="84">
        <v>11228.971160000001</v>
      </c>
      <c r="F52" s="84">
        <v>0</v>
      </c>
      <c r="G52" s="84">
        <v>0</v>
      </c>
      <c r="H52" s="84">
        <v>2899.38582</v>
      </c>
      <c r="I52" s="84">
        <v>2751.7619300000001</v>
      </c>
      <c r="J52" s="84">
        <v>266</v>
      </c>
      <c r="K52" s="84">
        <v>232.315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f t="shared" si="4"/>
        <v>14529.35698</v>
      </c>
      <c r="R52" s="84">
        <f t="shared" si="5"/>
        <v>14213.048090000002</v>
      </c>
      <c r="S52" s="84">
        <f>(K52+L52+O52)/Q52</f>
        <v>1.5989351787542079E-2</v>
      </c>
    </row>
    <row r="53" spans="1:19" ht="37.5" x14ac:dyDescent="0.25">
      <c r="A53" s="81">
        <v>46</v>
      </c>
      <c r="B53" s="82" t="s">
        <v>49</v>
      </c>
      <c r="C53" s="83">
        <f t="shared" si="0"/>
        <v>99.261401993694463</v>
      </c>
      <c r="D53" s="84">
        <v>13403.77298</v>
      </c>
      <c r="E53" s="84">
        <v>13304.77298</v>
      </c>
      <c r="F53" s="84">
        <v>0</v>
      </c>
      <c r="G53" s="84">
        <v>0</v>
      </c>
      <c r="H53" s="84">
        <v>3525.3685500000001</v>
      </c>
      <c r="I53" s="84">
        <v>3449.2102199999999</v>
      </c>
      <c r="J53" s="84">
        <v>10</v>
      </c>
      <c r="K53" s="84">
        <v>0</v>
      </c>
      <c r="L53" s="84">
        <v>0</v>
      </c>
      <c r="M53" s="84">
        <v>0</v>
      </c>
      <c r="N53" s="84">
        <v>0</v>
      </c>
      <c r="O53" s="84"/>
      <c r="P53" s="84"/>
      <c r="Q53" s="84">
        <f t="shared" si="4"/>
        <v>16939.141530000001</v>
      </c>
      <c r="R53" s="84">
        <f t="shared" si="5"/>
        <v>16753.983199999999</v>
      </c>
      <c r="S53" s="84">
        <f t="shared" si="1"/>
        <v>5.9034868929393734E-4</v>
      </c>
    </row>
    <row r="54" spans="1:19" ht="37.5" x14ac:dyDescent="0.25">
      <c r="A54" s="81">
        <v>47</v>
      </c>
      <c r="B54" s="82" t="s">
        <v>50</v>
      </c>
      <c r="C54" s="83">
        <f t="shared" si="0"/>
        <v>98.784637172632628</v>
      </c>
      <c r="D54" s="84">
        <v>9955.874679999999</v>
      </c>
      <c r="E54" s="84">
        <v>9834.874679999999</v>
      </c>
      <c r="F54" s="84">
        <v>0</v>
      </c>
      <c r="G54" s="84">
        <v>0</v>
      </c>
      <c r="H54" s="84">
        <v>4281.6148800000001</v>
      </c>
      <c r="I54" s="84">
        <v>4280.49388</v>
      </c>
      <c r="J54" s="84">
        <v>231</v>
      </c>
      <c r="K54" s="84">
        <v>165.92150000000001</v>
      </c>
      <c r="L54" s="84">
        <v>0</v>
      </c>
      <c r="M54" s="84">
        <v>0</v>
      </c>
      <c r="N54" s="84">
        <v>0</v>
      </c>
      <c r="O54" s="84">
        <v>0</v>
      </c>
      <c r="P54" s="84">
        <v>3</v>
      </c>
      <c r="Q54" s="84">
        <f t="shared" si="4"/>
        <v>14468.489559999998</v>
      </c>
      <c r="R54" s="84">
        <f t="shared" si="5"/>
        <v>14284.290059999999</v>
      </c>
      <c r="S54" s="84">
        <f>(J54+L54+O54)/Q54</f>
        <v>1.5965730150480202E-2</v>
      </c>
    </row>
    <row r="55" spans="1:19" ht="37.5" x14ac:dyDescent="0.25">
      <c r="A55" s="85">
        <v>48</v>
      </c>
      <c r="B55" s="82" t="s">
        <v>51</v>
      </c>
      <c r="C55" s="83">
        <f t="shared" si="0"/>
        <v>100</v>
      </c>
      <c r="D55" s="84">
        <v>9827.8426899999995</v>
      </c>
      <c r="E55" s="84">
        <v>9827.8426899999995</v>
      </c>
      <c r="F55" s="84">
        <v>0</v>
      </c>
      <c r="G55" s="84">
        <v>0</v>
      </c>
      <c r="H55" s="84">
        <v>3321.6601999999998</v>
      </c>
      <c r="I55" s="84">
        <v>3321.6601999999998</v>
      </c>
      <c r="J55" s="84">
        <v>518.5</v>
      </c>
      <c r="K55" s="84">
        <v>361.58600000000001</v>
      </c>
      <c r="L55" s="84">
        <v>0</v>
      </c>
      <c r="M55" s="84">
        <v>0</v>
      </c>
      <c r="N55" s="84">
        <v>0</v>
      </c>
      <c r="O55" s="84"/>
      <c r="P55" s="84"/>
      <c r="Q55" s="84">
        <f t="shared" si="4"/>
        <v>13668.00289</v>
      </c>
      <c r="R55" s="84">
        <f t="shared" si="5"/>
        <v>13511.088889999999</v>
      </c>
      <c r="S55" s="84">
        <f t="shared" si="1"/>
        <v>3.7935315361935805E-2</v>
      </c>
    </row>
    <row r="56" spans="1:19" ht="37.5" x14ac:dyDescent="0.25">
      <c r="A56" s="81">
        <v>49</v>
      </c>
      <c r="B56" s="82" t="s">
        <v>52</v>
      </c>
      <c r="C56" s="83">
        <f t="shared" si="0"/>
        <v>99.12007354209787</v>
      </c>
      <c r="D56" s="84">
        <v>14660.316080000001</v>
      </c>
      <c r="E56" s="84">
        <v>14531.316080000001</v>
      </c>
      <c r="F56" s="84">
        <v>0</v>
      </c>
      <c r="G56" s="84">
        <v>0</v>
      </c>
      <c r="H56" s="84">
        <v>3730.3468899999998</v>
      </c>
      <c r="I56" s="84">
        <v>3730.3468899999998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f t="shared" si="4"/>
        <v>18390.662970000001</v>
      </c>
      <c r="R56" s="84">
        <f t="shared" si="5"/>
        <v>18261.662970000001</v>
      </c>
      <c r="S56" s="84">
        <f t="shared" si="1"/>
        <v>0</v>
      </c>
    </row>
    <row r="57" spans="1:19" ht="37.5" x14ac:dyDescent="0.25">
      <c r="A57" s="81">
        <v>50</v>
      </c>
      <c r="B57" s="82" t="s">
        <v>53</v>
      </c>
      <c r="C57" s="83">
        <f>E57/D57*100</f>
        <v>100</v>
      </c>
      <c r="D57" s="84">
        <v>9368.8656699999992</v>
      </c>
      <c r="E57" s="84">
        <v>9368.8656699999992</v>
      </c>
      <c r="F57" s="84">
        <v>0</v>
      </c>
      <c r="G57" s="84">
        <v>0</v>
      </c>
      <c r="H57" s="84">
        <v>3416.07872</v>
      </c>
      <c r="I57" s="84">
        <v>3416.07872</v>
      </c>
      <c r="J57" s="84">
        <v>424.89299999999997</v>
      </c>
      <c r="K57" s="84">
        <v>325.09059000000002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f t="shared" si="4"/>
        <v>13209.837389999999</v>
      </c>
      <c r="R57" s="84">
        <f t="shared" si="5"/>
        <v>13110.034979999999</v>
      </c>
      <c r="S57" s="84">
        <f t="shared" si="1"/>
        <v>3.2164892530898902E-2</v>
      </c>
    </row>
    <row r="58" spans="1:19" ht="37.5" x14ac:dyDescent="0.25">
      <c r="A58" s="85">
        <v>51</v>
      </c>
      <c r="B58" s="82" t="s">
        <v>137</v>
      </c>
      <c r="C58" s="83">
        <f t="shared" si="0"/>
        <v>100</v>
      </c>
      <c r="D58" s="84">
        <v>20537.152409999999</v>
      </c>
      <c r="E58" s="84">
        <v>20537.152409999999</v>
      </c>
      <c r="F58" s="84">
        <v>0</v>
      </c>
      <c r="G58" s="84">
        <v>0</v>
      </c>
      <c r="H58" s="84">
        <v>4001.8089199999999</v>
      </c>
      <c r="I58" s="84">
        <v>4001.8089199999999</v>
      </c>
      <c r="J58" s="84">
        <v>1300</v>
      </c>
      <c r="K58" s="84">
        <v>982.77306999999996</v>
      </c>
      <c r="L58" s="84">
        <v>0</v>
      </c>
      <c r="M58" s="84">
        <v>0</v>
      </c>
      <c r="N58" s="84">
        <v>0</v>
      </c>
      <c r="O58" s="84">
        <v>500</v>
      </c>
      <c r="P58" s="84">
        <v>445</v>
      </c>
      <c r="Q58" s="84">
        <f t="shared" si="4"/>
        <v>26338.961329999998</v>
      </c>
      <c r="R58" s="84">
        <f t="shared" si="5"/>
        <v>25966.734399999998</v>
      </c>
      <c r="S58" s="84">
        <f t="shared" si="1"/>
        <v>6.833982469725583E-2</v>
      </c>
    </row>
    <row r="59" spans="1:19" ht="37.5" x14ac:dyDescent="0.25">
      <c r="A59" s="81">
        <v>52</v>
      </c>
      <c r="B59" s="82" t="s">
        <v>54</v>
      </c>
      <c r="C59" s="83">
        <f t="shared" si="0"/>
        <v>99.365421600512889</v>
      </c>
      <c r="D59" s="84">
        <v>15128.15439</v>
      </c>
      <c r="E59" s="84">
        <v>15032.15439</v>
      </c>
      <c r="F59" s="84">
        <v>0</v>
      </c>
      <c r="G59" s="84">
        <v>0</v>
      </c>
      <c r="H59" s="84">
        <v>5220.5633099999995</v>
      </c>
      <c r="I59" s="84">
        <v>5220.5633099999995</v>
      </c>
      <c r="J59" s="84">
        <v>44</v>
      </c>
      <c r="K59" s="84">
        <v>42.15</v>
      </c>
      <c r="L59" s="84">
        <v>0</v>
      </c>
      <c r="M59" s="84">
        <v>0</v>
      </c>
      <c r="N59" s="84">
        <v>0</v>
      </c>
      <c r="O59" s="84">
        <v>0</v>
      </c>
      <c r="P59" s="84">
        <v>0</v>
      </c>
      <c r="Q59" s="84">
        <f t="shared" si="4"/>
        <v>20392.717700000001</v>
      </c>
      <c r="R59" s="84">
        <f t="shared" si="5"/>
        <v>20294.867700000003</v>
      </c>
      <c r="S59" s="84">
        <f>(J59+L59+O59)/Q59</f>
        <v>2.1576329671841631E-3</v>
      </c>
    </row>
    <row r="60" spans="1:19" ht="37.5" x14ac:dyDescent="0.25">
      <c r="A60" s="81">
        <v>53</v>
      </c>
      <c r="B60" s="82" t="s">
        <v>55</v>
      </c>
      <c r="C60" s="83">
        <f t="shared" si="0"/>
        <v>99.351412609646971</v>
      </c>
      <c r="D60" s="84">
        <v>17422.478709999999</v>
      </c>
      <c r="E60" s="84">
        <v>17309.478709999999</v>
      </c>
      <c r="F60" s="84">
        <v>0</v>
      </c>
      <c r="G60" s="84">
        <v>0</v>
      </c>
      <c r="H60" s="84">
        <v>8606.2188900000001</v>
      </c>
      <c r="I60" s="84">
        <v>8606.2188900000001</v>
      </c>
      <c r="J60" s="84">
        <v>10</v>
      </c>
      <c r="K60" s="84">
        <v>10</v>
      </c>
      <c r="L60" s="84">
        <v>0</v>
      </c>
      <c r="M60" s="84">
        <v>0</v>
      </c>
      <c r="N60" s="84">
        <v>0</v>
      </c>
      <c r="O60" s="84"/>
      <c r="P60" s="84"/>
      <c r="Q60" s="84">
        <f t="shared" si="4"/>
        <v>26038.6976</v>
      </c>
      <c r="R60" s="84">
        <f t="shared" si="5"/>
        <v>25925.6976</v>
      </c>
      <c r="S60" s="84">
        <f t="shared" si="1"/>
        <v>3.8404378566153787E-4</v>
      </c>
    </row>
    <row r="61" spans="1:19" ht="37.5" x14ac:dyDescent="0.25">
      <c r="A61" s="85">
        <v>54</v>
      </c>
      <c r="B61" s="82" t="s">
        <v>56</v>
      </c>
      <c r="C61" s="83">
        <f t="shared" si="0"/>
        <v>98.193268034123022</v>
      </c>
      <c r="D61" s="84">
        <v>13394.349829999999</v>
      </c>
      <c r="E61" s="84">
        <v>13152.349829999999</v>
      </c>
      <c r="F61" s="84">
        <v>0</v>
      </c>
      <c r="G61" s="84">
        <v>0</v>
      </c>
      <c r="H61" s="84">
        <v>2518.4418900000001</v>
      </c>
      <c r="I61" s="84">
        <v>2518.4418900000001</v>
      </c>
      <c r="J61" s="84">
        <v>730.10883999999999</v>
      </c>
      <c r="K61" s="84">
        <v>449.44526999999999</v>
      </c>
      <c r="L61" s="84">
        <v>0</v>
      </c>
      <c r="M61" s="84">
        <v>0</v>
      </c>
      <c r="N61" s="84">
        <v>0</v>
      </c>
      <c r="O61" s="84">
        <v>50</v>
      </c>
      <c r="P61" s="84">
        <v>0</v>
      </c>
      <c r="Q61" s="84">
        <f t="shared" si="4"/>
        <v>16692.900559999998</v>
      </c>
      <c r="R61" s="84">
        <f t="shared" si="5"/>
        <v>16120.236989999999</v>
      </c>
      <c r="S61" s="84">
        <f t="shared" si="1"/>
        <v>4.6732971133208505E-2</v>
      </c>
    </row>
    <row r="62" spans="1:19" ht="37.5" x14ac:dyDescent="0.25">
      <c r="A62" s="81">
        <v>55</v>
      </c>
      <c r="B62" s="82" t="s">
        <v>57</v>
      </c>
      <c r="C62" s="83">
        <f t="shared" si="0"/>
        <v>98.930264394512008</v>
      </c>
      <c r="D62" s="84">
        <v>16265.70146</v>
      </c>
      <c r="E62" s="84">
        <v>16091.70146</v>
      </c>
      <c r="F62" s="84">
        <v>0</v>
      </c>
      <c r="G62" s="84">
        <v>0</v>
      </c>
      <c r="H62" s="84">
        <v>4635.0445399999999</v>
      </c>
      <c r="I62" s="84">
        <v>4634.5915400000004</v>
      </c>
      <c r="J62" s="84">
        <v>586</v>
      </c>
      <c r="K62" s="84">
        <v>367.61757999999998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f t="shared" si="4"/>
        <v>21486.745999999999</v>
      </c>
      <c r="R62" s="84">
        <f t="shared" si="5"/>
        <v>21093.91058</v>
      </c>
      <c r="S62" s="84">
        <f t="shared" si="1"/>
        <v>2.7272626576402031E-2</v>
      </c>
    </row>
    <row r="63" spans="1:19" ht="37.5" x14ac:dyDescent="0.25">
      <c r="A63" s="81">
        <v>56</v>
      </c>
      <c r="B63" s="82" t="s">
        <v>58</v>
      </c>
      <c r="C63" s="83">
        <f t="shared" si="0"/>
        <v>99.778328010020886</v>
      </c>
      <c r="D63" s="84">
        <v>6766.75479</v>
      </c>
      <c r="E63" s="84">
        <v>6751.75479</v>
      </c>
      <c r="F63" s="84">
        <v>0</v>
      </c>
      <c r="G63" s="84">
        <v>0</v>
      </c>
      <c r="H63" s="84">
        <v>2871.7471799999998</v>
      </c>
      <c r="I63" s="84">
        <v>2871.7471799999998</v>
      </c>
      <c r="J63" s="84">
        <v>303.45</v>
      </c>
      <c r="K63" s="84">
        <v>209.69499999999999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f t="shared" si="4"/>
        <v>9941.9519700000001</v>
      </c>
      <c r="R63" s="84">
        <f t="shared" si="5"/>
        <v>9833.1969699999991</v>
      </c>
      <c r="S63" s="84">
        <f t="shared" si="1"/>
        <v>3.0522175214250203E-2</v>
      </c>
    </row>
    <row r="64" spans="1:19" ht="37.5" x14ac:dyDescent="0.25">
      <c r="A64" s="85">
        <v>57</v>
      </c>
      <c r="B64" s="82" t="s">
        <v>59</v>
      </c>
      <c r="C64" s="83">
        <f t="shared" si="0"/>
        <v>98.857040522785582</v>
      </c>
      <c r="D64" s="84">
        <v>9624.1382300000005</v>
      </c>
      <c r="E64" s="84">
        <v>9514.1382300000005</v>
      </c>
      <c r="F64" s="84">
        <v>0</v>
      </c>
      <c r="G64" s="84">
        <v>0</v>
      </c>
      <c r="H64" s="84">
        <v>3049.1515399999998</v>
      </c>
      <c r="I64" s="84">
        <v>3049.1515399999998</v>
      </c>
      <c r="J64" s="84">
        <v>290</v>
      </c>
      <c r="K64" s="84">
        <v>171.00211999999999</v>
      </c>
      <c r="L64" s="84">
        <v>60</v>
      </c>
      <c r="M64" s="84">
        <v>60</v>
      </c>
      <c r="N64" s="84">
        <v>38.17</v>
      </c>
      <c r="O64" s="84">
        <v>60</v>
      </c>
      <c r="P64" s="84">
        <v>0</v>
      </c>
      <c r="Q64" s="84">
        <f t="shared" si="4"/>
        <v>13083.289769999999</v>
      </c>
      <c r="R64" s="84">
        <f t="shared" si="5"/>
        <v>12772.461889999999</v>
      </c>
      <c r="S64" s="84">
        <f t="shared" si="1"/>
        <v>3.1337683962341836E-2</v>
      </c>
    </row>
    <row r="65" spans="1:19" ht="37.5" x14ac:dyDescent="0.25">
      <c r="A65" s="81">
        <v>58</v>
      </c>
      <c r="B65" s="82" t="s">
        <v>118</v>
      </c>
      <c r="C65" s="83">
        <f t="shared" si="0"/>
        <v>100</v>
      </c>
      <c r="D65" s="84">
        <v>2244.8317499999998</v>
      </c>
      <c r="E65" s="84">
        <v>2244.8317499999998</v>
      </c>
      <c r="F65" s="84">
        <v>0</v>
      </c>
      <c r="G65" s="84">
        <v>0</v>
      </c>
      <c r="H65" s="84">
        <v>1693.67</v>
      </c>
      <c r="I65" s="84">
        <v>1691.3457800000001</v>
      </c>
      <c r="J65" s="84">
        <v>135</v>
      </c>
      <c r="K65" s="84">
        <v>0</v>
      </c>
      <c r="L65" s="84">
        <v>0</v>
      </c>
      <c r="M65" s="84">
        <v>0</v>
      </c>
      <c r="N65" s="84">
        <v>0</v>
      </c>
      <c r="O65" s="84">
        <v>0</v>
      </c>
      <c r="P65" s="84">
        <v>0</v>
      </c>
      <c r="Q65" s="84">
        <f t="shared" si="4"/>
        <v>4073.5017499999999</v>
      </c>
      <c r="R65" s="84">
        <f t="shared" si="5"/>
        <v>3936.1775299999999</v>
      </c>
      <c r="S65" s="84">
        <f t="shared" si="1"/>
        <v>3.3141019271686827E-2</v>
      </c>
    </row>
    <row r="66" spans="1:19" ht="37.5" x14ac:dyDescent="0.25">
      <c r="A66" s="81">
        <v>59</v>
      </c>
      <c r="B66" s="82" t="s">
        <v>138</v>
      </c>
      <c r="C66" s="83">
        <f t="shared" si="0"/>
        <v>100</v>
      </c>
      <c r="D66" s="84">
        <v>2858.1009800000002</v>
      </c>
      <c r="E66" s="84">
        <v>2858.1009800000002</v>
      </c>
      <c r="F66" s="84">
        <v>0</v>
      </c>
      <c r="G66" s="84">
        <v>0</v>
      </c>
      <c r="H66" s="84">
        <v>1925.6306</v>
      </c>
      <c r="I66" s="84">
        <v>1912.2751000000001</v>
      </c>
      <c r="J66" s="84">
        <v>22</v>
      </c>
      <c r="K66" s="84"/>
      <c r="L66" s="84">
        <v>0</v>
      </c>
      <c r="M66" s="84">
        <v>0</v>
      </c>
      <c r="N66" s="84">
        <v>0</v>
      </c>
      <c r="O66" s="84">
        <v>35</v>
      </c>
      <c r="P66" s="84">
        <v>24.650010000000002</v>
      </c>
      <c r="Q66" s="84">
        <f t="shared" si="4"/>
        <v>4840.7315799999997</v>
      </c>
      <c r="R66" s="84">
        <f t="shared" si="5"/>
        <v>4795.0260900000003</v>
      </c>
      <c r="S66" s="84">
        <f t="shared" si="1"/>
        <v>1.1775079666780451E-2</v>
      </c>
    </row>
    <row r="67" spans="1:19" ht="37.5" x14ac:dyDescent="0.25">
      <c r="A67" s="85">
        <v>60</v>
      </c>
      <c r="B67" s="82" t="s">
        <v>139</v>
      </c>
      <c r="C67" s="83">
        <f>E67/D67*100</f>
        <v>100</v>
      </c>
      <c r="D67" s="84">
        <v>3990.1</v>
      </c>
      <c r="E67" s="84">
        <v>3990.1</v>
      </c>
      <c r="F67" s="84">
        <v>0</v>
      </c>
      <c r="G67" s="84">
        <v>0</v>
      </c>
      <c r="H67" s="84">
        <v>2374.6963999999998</v>
      </c>
      <c r="I67" s="84">
        <v>2374.6963999999998</v>
      </c>
      <c r="J67" s="84">
        <v>0</v>
      </c>
      <c r="K67" s="84">
        <v>0</v>
      </c>
      <c r="L67" s="84">
        <v>0</v>
      </c>
      <c r="M67" s="84">
        <v>0</v>
      </c>
      <c r="N67" s="84">
        <v>0</v>
      </c>
      <c r="O67" s="84">
        <v>0</v>
      </c>
      <c r="P67" s="84">
        <v>0</v>
      </c>
      <c r="Q67" s="84">
        <f t="shared" si="4"/>
        <v>6364.7963999999993</v>
      </c>
      <c r="R67" s="84">
        <f t="shared" si="5"/>
        <v>6364.7963999999993</v>
      </c>
      <c r="S67" s="84">
        <f>(J67+L67+O67)/Q67</f>
        <v>0</v>
      </c>
    </row>
    <row r="68" spans="1:19" ht="37.5" x14ac:dyDescent="0.25">
      <c r="A68" s="81">
        <v>61</v>
      </c>
      <c r="B68" s="82" t="s">
        <v>140</v>
      </c>
      <c r="C68" s="83">
        <f t="shared" si="0"/>
        <v>100</v>
      </c>
      <c r="D68" s="84">
        <v>2140.2779799999998</v>
      </c>
      <c r="E68" s="84">
        <v>2140.2779799999998</v>
      </c>
      <c r="F68" s="84">
        <v>0</v>
      </c>
      <c r="G68" s="84">
        <v>0</v>
      </c>
      <c r="H68" s="84">
        <v>1138.5129999999999</v>
      </c>
      <c r="I68" s="84">
        <v>1138.5129999999999</v>
      </c>
      <c r="J68" s="84"/>
      <c r="K68" s="84"/>
      <c r="L68" s="84">
        <v>0</v>
      </c>
      <c r="M68" s="84">
        <v>0</v>
      </c>
      <c r="N68" s="84">
        <v>0</v>
      </c>
      <c r="O68" s="84">
        <v>0</v>
      </c>
      <c r="P68" s="84">
        <v>0</v>
      </c>
      <c r="Q68" s="84">
        <f t="shared" si="4"/>
        <v>3278.7909799999998</v>
      </c>
      <c r="R68" s="84">
        <f t="shared" si="5"/>
        <v>3278.7909799999998</v>
      </c>
      <c r="S68" s="84">
        <f t="shared" si="1"/>
        <v>0</v>
      </c>
    </row>
    <row r="69" spans="1:19" ht="37.5" x14ac:dyDescent="0.25">
      <c r="A69" s="81">
        <v>62</v>
      </c>
      <c r="B69" s="82" t="s">
        <v>141</v>
      </c>
      <c r="C69" s="83">
        <f t="shared" si="0"/>
        <v>100</v>
      </c>
      <c r="D69" s="84">
        <v>1109.8502900000001</v>
      </c>
      <c r="E69" s="84">
        <v>1109.8502900000001</v>
      </c>
      <c r="F69" s="84">
        <v>0</v>
      </c>
      <c r="G69" s="84">
        <v>0</v>
      </c>
      <c r="H69" s="84">
        <v>416.33600000000001</v>
      </c>
      <c r="I69" s="84">
        <v>414.16212999999999</v>
      </c>
      <c r="J69" s="84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0</v>
      </c>
      <c r="Q69" s="84">
        <f t="shared" si="4"/>
        <v>1526.1862900000001</v>
      </c>
      <c r="R69" s="84">
        <f t="shared" si="5"/>
        <v>1524.01242</v>
      </c>
      <c r="S69" s="84">
        <f t="shared" si="1"/>
        <v>0</v>
      </c>
    </row>
    <row r="70" spans="1:19" ht="37.5" x14ac:dyDescent="0.25">
      <c r="A70" s="85">
        <v>63</v>
      </c>
      <c r="B70" s="82" t="s">
        <v>119</v>
      </c>
      <c r="C70" s="83">
        <f>E70/D70*100</f>
        <v>100</v>
      </c>
      <c r="D70" s="84">
        <v>2088.7600000000002</v>
      </c>
      <c r="E70" s="84">
        <v>2088.7600000000002</v>
      </c>
      <c r="F70" s="84">
        <v>0</v>
      </c>
      <c r="G70" s="84">
        <v>0</v>
      </c>
      <c r="H70" s="84">
        <v>1388.5809999999999</v>
      </c>
      <c r="I70" s="84">
        <v>1388.5809999999999</v>
      </c>
      <c r="J70" s="84">
        <v>0</v>
      </c>
      <c r="K70" s="84">
        <v>0</v>
      </c>
      <c r="L70" s="84">
        <v>0</v>
      </c>
      <c r="M70" s="84">
        <v>0</v>
      </c>
      <c r="N70" s="84">
        <v>0</v>
      </c>
      <c r="O70" s="84">
        <v>8.4</v>
      </c>
      <c r="P70" s="84">
        <v>0.75</v>
      </c>
      <c r="Q70" s="84">
        <f t="shared" si="4"/>
        <v>3485.7410000000004</v>
      </c>
      <c r="R70" s="84">
        <f t="shared" si="5"/>
        <v>3478.0910000000003</v>
      </c>
      <c r="S70" s="84">
        <f t="shared" si="1"/>
        <v>2.4098175968897285E-3</v>
      </c>
    </row>
    <row r="71" spans="1:19" ht="37.5" x14ac:dyDescent="0.25">
      <c r="A71" s="81">
        <v>64</v>
      </c>
      <c r="B71" s="82" t="s">
        <v>142</v>
      </c>
      <c r="C71" s="83">
        <f>E71/D71*100</f>
        <v>100</v>
      </c>
      <c r="D71" s="84">
        <v>1318.1729399999999</v>
      </c>
      <c r="E71" s="84">
        <v>1318.1729399999999</v>
      </c>
      <c r="F71" s="84">
        <v>0</v>
      </c>
      <c r="G71" s="84">
        <v>0</v>
      </c>
      <c r="H71" s="84">
        <v>669.45540000000005</v>
      </c>
      <c r="I71" s="84">
        <v>669.39563999999996</v>
      </c>
      <c r="J71" s="84">
        <v>1.2</v>
      </c>
      <c r="K71" s="84">
        <v>1.1204400000000001</v>
      </c>
      <c r="L71" s="84">
        <v>0</v>
      </c>
      <c r="M71" s="84">
        <v>0</v>
      </c>
      <c r="N71" s="84">
        <v>0</v>
      </c>
      <c r="O71" s="84">
        <v>0</v>
      </c>
      <c r="P71" s="84">
        <v>0</v>
      </c>
      <c r="Q71" s="84">
        <f t="shared" si="4"/>
        <v>1988.82834</v>
      </c>
      <c r="R71" s="84">
        <f t="shared" si="5"/>
        <v>1988.6890199999998</v>
      </c>
      <c r="S71" s="84">
        <f>(J71+L71+O71)/Q71</f>
        <v>6.0337032405722853E-4</v>
      </c>
    </row>
    <row r="72" spans="1:19" ht="37.5" x14ac:dyDescent="0.25">
      <c r="A72" s="81">
        <v>65</v>
      </c>
      <c r="B72" s="82" t="s">
        <v>151</v>
      </c>
      <c r="C72" s="83">
        <f>E72/D72*100</f>
        <v>100</v>
      </c>
      <c r="D72" s="84">
        <v>3228.7514000000001</v>
      </c>
      <c r="E72" s="84">
        <v>3228.7514000000001</v>
      </c>
      <c r="F72" s="84">
        <v>0</v>
      </c>
      <c r="G72" s="84">
        <v>0</v>
      </c>
      <c r="H72" s="84">
        <v>1696.7950000000001</v>
      </c>
      <c r="I72" s="84">
        <v>1694.8110300000001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182</v>
      </c>
      <c r="P72" s="84">
        <v>180.75</v>
      </c>
      <c r="Q72" s="84">
        <f t="shared" si="4"/>
        <v>5107.5464000000002</v>
      </c>
      <c r="R72" s="84">
        <f t="shared" si="5"/>
        <v>5104.3124299999999</v>
      </c>
      <c r="S72" s="84">
        <f t="shared" si="1"/>
        <v>3.5633548037860216E-2</v>
      </c>
    </row>
    <row r="73" spans="1:19" ht="37.5" x14ac:dyDescent="0.25">
      <c r="A73" s="85">
        <v>66</v>
      </c>
      <c r="B73" s="82" t="s">
        <v>152</v>
      </c>
      <c r="C73" s="83">
        <f>E73/D73*100</f>
        <v>99.622933710895026</v>
      </c>
      <c r="D73" s="84">
        <v>3805.69688</v>
      </c>
      <c r="E73" s="84">
        <v>3791.3468800000001</v>
      </c>
      <c r="F73" s="84">
        <v>0</v>
      </c>
      <c r="G73" s="84">
        <v>0</v>
      </c>
      <c r="H73" s="84">
        <v>4710.1131999999998</v>
      </c>
      <c r="I73" s="84">
        <v>4647.4113900000002</v>
      </c>
      <c r="J73" s="84">
        <v>50</v>
      </c>
      <c r="K73" s="84">
        <v>3.4</v>
      </c>
      <c r="L73" s="84">
        <v>0</v>
      </c>
      <c r="M73" s="84">
        <v>0</v>
      </c>
      <c r="N73" s="84">
        <v>0</v>
      </c>
      <c r="O73" s="84">
        <v>30</v>
      </c>
      <c r="P73" s="84">
        <v>10.25</v>
      </c>
      <c r="Q73" s="84">
        <f t="shared" si="4"/>
        <v>8595.8100799999993</v>
      </c>
      <c r="R73" s="84">
        <f t="shared" si="5"/>
        <v>8452.4082699999999</v>
      </c>
      <c r="S73" s="84">
        <f>(J73+L73+O73)/Q73</f>
        <v>9.3068598835306052E-3</v>
      </c>
    </row>
    <row r="74" spans="1:19" ht="75" x14ac:dyDescent="0.25">
      <c r="A74" s="85">
        <v>67</v>
      </c>
      <c r="B74" s="82" t="s">
        <v>150</v>
      </c>
      <c r="C74" s="83"/>
      <c r="D74" s="84">
        <v>4636.1000000000004</v>
      </c>
      <c r="E74" s="84">
        <v>4636.1000000000004</v>
      </c>
      <c r="F74" s="84">
        <v>0</v>
      </c>
      <c r="G74" s="84">
        <v>0</v>
      </c>
      <c r="H74" s="84">
        <v>2152.1</v>
      </c>
      <c r="I74" s="84">
        <v>2152.1</v>
      </c>
      <c r="J74" s="84">
        <v>0</v>
      </c>
      <c r="K74" s="84">
        <v>0</v>
      </c>
      <c r="L74" s="84">
        <v>100</v>
      </c>
      <c r="M74" s="84">
        <v>0</v>
      </c>
      <c r="N74" s="84">
        <v>100</v>
      </c>
      <c r="O74" s="84" t="s">
        <v>149</v>
      </c>
      <c r="P74" s="84" t="s">
        <v>149</v>
      </c>
      <c r="Q74" s="84">
        <v>6788.2000000000007</v>
      </c>
      <c r="R74" s="84">
        <v>6788.2000000000007</v>
      </c>
      <c r="S74" s="84">
        <v>1.4731445744085323</v>
      </c>
    </row>
    <row r="75" spans="1:19" ht="37.5" x14ac:dyDescent="0.25">
      <c r="A75" s="85">
        <v>68</v>
      </c>
      <c r="B75" s="82" t="s">
        <v>153</v>
      </c>
      <c r="C75" s="83"/>
      <c r="D75" s="84">
        <v>4393.8</v>
      </c>
      <c r="E75" s="84">
        <v>4384.8999999999996</v>
      </c>
      <c r="F75" s="84">
        <v>0</v>
      </c>
      <c r="G75" s="84">
        <v>0</v>
      </c>
      <c r="H75" s="84">
        <v>1260</v>
      </c>
      <c r="I75" s="84">
        <v>1239.7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98.182779999999994</v>
      </c>
      <c r="P75" s="84">
        <v>96.223280000000003</v>
      </c>
      <c r="Q75" s="84">
        <v>5751.9827800000003</v>
      </c>
      <c r="R75" s="84">
        <v>5720.8232799999996</v>
      </c>
      <c r="S75" s="84">
        <v>1.7069380030376235E-2</v>
      </c>
    </row>
    <row r="76" spans="1:19" ht="56.25" x14ac:dyDescent="0.25">
      <c r="A76" s="85">
        <v>69</v>
      </c>
      <c r="B76" s="82" t="s">
        <v>154</v>
      </c>
      <c r="C76" s="83"/>
      <c r="D76" s="84">
        <v>4554.5</v>
      </c>
      <c r="E76" s="84">
        <v>4473.2</v>
      </c>
      <c r="F76" s="84">
        <v>0</v>
      </c>
      <c r="G76" s="84">
        <v>0</v>
      </c>
      <c r="H76" s="84">
        <v>1692.7</v>
      </c>
      <c r="I76" s="84">
        <v>1692.7</v>
      </c>
      <c r="J76" s="84">
        <v>0</v>
      </c>
      <c r="K76" s="84">
        <v>0</v>
      </c>
      <c r="L76" s="84" t="s">
        <v>149</v>
      </c>
      <c r="M76" s="84">
        <v>0</v>
      </c>
      <c r="N76" s="84" t="s">
        <v>149</v>
      </c>
      <c r="O76" s="84">
        <v>159</v>
      </c>
      <c r="P76" s="84">
        <v>154.4</v>
      </c>
      <c r="Q76" s="84">
        <v>6245.5</v>
      </c>
      <c r="R76" s="84">
        <v>6320.2999999999993</v>
      </c>
      <c r="S76" s="84">
        <v>2.545832999759827E-2</v>
      </c>
    </row>
    <row r="77" spans="1:19" ht="37.5" x14ac:dyDescent="0.25">
      <c r="A77" s="85">
        <v>70</v>
      </c>
      <c r="B77" s="82" t="s">
        <v>155</v>
      </c>
      <c r="C77" s="83"/>
      <c r="D77" s="84">
        <v>4888.5</v>
      </c>
      <c r="E77" s="84">
        <v>4889.8999999999996</v>
      </c>
      <c r="F77" s="84">
        <v>0</v>
      </c>
      <c r="G77" s="84">
        <v>0</v>
      </c>
      <c r="H77" s="84">
        <v>2517.6999999999998</v>
      </c>
      <c r="I77" s="84">
        <v>2483.8000000000002</v>
      </c>
      <c r="J77" s="84">
        <v>0</v>
      </c>
      <c r="K77" s="84">
        <v>0</v>
      </c>
      <c r="L77" s="84">
        <v>529</v>
      </c>
      <c r="M77" s="84">
        <v>0</v>
      </c>
      <c r="N77" s="84">
        <v>438.1</v>
      </c>
      <c r="O77" s="84" t="s">
        <v>149</v>
      </c>
      <c r="P77" s="84" t="s">
        <v>149</v>
      </c>
      <c r="Q77" s="84">
        <v>7406.2</v>
      </c>
      <c r="R77" s="84">
        <v>7373.7</v>
      </c>
      <c r="S77" s="84">
        <v>7.0000000000000007E-2</v>
      </c>
    </row>
    <row r="78" spans="1:19" ht="37.5" x14ac:dyDescent="0.25">
      <c r="A78" s="85">
        <v>71</v>
      </c>
      <c r="B78" s="82" t="s">
        <v>156</v>
      </c>
      <c r="C78" s="83"/>
      <c r="D78" s="84">
        <v>7128.3</v>
      </c>
      <c r="E78" s="84">
        <v>7128.3</v>
      </c>
      <c r="F78" s="84">
        <v>0</v>
      </c>
      <c r="G78" s="84">
        <v>0</v>
      </c>
      <c r="H78" s="84">
        <v>2645.17</v>
      </c>
      <c r="I78" s="84">
        <v>2645.17</v>
      </c>
      <c r="J78" s="84">
        <v>0</v>
      </c>
      <c r="K78" s="84">
        <v>0</v>
      </c>
      <c r="L78" s="84">
        <v>498.3</v>
      </c>
      <c r="M78" s="84">
        <v>29.7</v>
      </c>
      <c r="N78" s="84">
        <v>419.9</v>
      </c>
      <c r="O78" s="84" t="s">
        <v>149</v>
      </c>
      <c r="P78" s="84" t="s">
        <v>149</v>
      </c>
      <c r="Q78" s="84">
        <v>9773.4700000000012</v>
      </c>
      <c r="R78" s="84">
        <v>9773.4700000000012</v>
      </c>
      <c r="S78" s="84">
        <v>0.15</v>
      </c>
    </row>
    <row r="79" spans="1:19" ht="56.25" x14ac:dyDescent="0.25">
      <c r="A79" s="85">
        <v>72</v>
      </c>
      <c r="B79" s="82" t="s">
        <v>157</v>
      </c>
      <c r="C79" s="83"/>
      <c r="D79" s="84">
        <v>1554</v>
      </c>
      <c r="E79" s="84">
        <v>1554</v>
      </c>
      <c r="F79" s="84">
        <v>0</v>
      </c>
      <c r="G79" s="84">
        <v>0</v>
      </c>
      <c r="H79" s="84">
        <v>215</v>
      </c>
      <c r="I79" s="84">
        <v>215</v>
      </c>
      <c r="J79" s="84">
        <v>0</v>
      </c>
      <c r="K79" s="84">
        <v>0</v>
      </c>
      <c r="L79" s="84">
        <v>0</v>
      </c>
      <c r="M79" s="84">
        <v>0</v>
      </c>
      <c r="N79" s="84">
        <v>0</v>
      </c>
      <c r="O79" s="84">
        <v>0</v>
      </c>
      <c r="P79" s="84">
        <v>0</v>
      </c>
      <c r="Q79" s="84">
        <v>1769</v>
      </c>
      <c r="R79" s="84">
        <v>1769</v>
      </c>
      <c r="S79" s="84">
        <v>0</v>
      </c>
    </row>
    <row r="80" spans="1:19" ht="25.5" customHeight="1" x14ac:dyDescent="0.3">
      <c r="A80" s="81"/>
      <c r="B80" s="87" t="s">
        <v>104</v>
      </c>
      <c r="C80" s="87"/>
      <c r="D80" s="88">
        <f>SUM(D8:D79)</f>
        <v>871847.66668999987</v>
      </c>
      <c r="E80" s="88">
        <f>SUM(E8:E79)</f>
        <v>867065.7166899998</v>
      </c>
      <c r="F80" s="88">
        <f t="shared" ref="F80:G80" si="6">SUM(F8:F73)</f>
        <v>733.12270999999998</v>
      </c>
      <c r="G80" s="88">
        <f t="shared" si="6"/>
        <v>733.12270999999998</v>
      </c>
      <c r="H80" s="88">
        <f t="shared" ref="H80:S80" si="7">SUM(H8:H79)</f>
        <v>270497.38082000002</v>
      </c>
      <c r="I80" s="88">
        <f t="shared" si="7"/>
        <v>269468.42025999998</v>
      </c>
      <c r="J80" s="88">
        <f t="shared" si="7"/>
        <v>60998.425169999995</v>
      </c>
      <c r="K80" s="88">
        <f t="shared" si="7"/>
        <v>49992.910889999992</v>
      </c>
      <c r="L80" s="88">
        <f t="shared" si="7"/>
        <v>1364.2875200000001</v>
      </c>
      <c r="M80" s="88">
        <f t="shared" si="7"/>
        <v>266.68752000000001</v>
      </c>
      <c r="N80" s="88">
        <f t="shared" si="7"/>
        <v>1177.2737900000002</v>
      </c>
      <c r="O80" s="88">
        <f t="shared" si="7"/>
        <v>1765.6327800000001</v>
      </c>
      <c r="P80" s="88">
        <f t="shared" si="7"/>
        <v>1343.10195</v>
      </c>
      <c r="Q80" s="88">
        <f t="shared" si="7"/>
        <v>1205918.5156900005</v>
      </c>
      <c r="R80" s="88">
        <f t="shared" si="7"/>
        <v>1188822.54629</v>
      </c>
      <c r="S80" s="89">
        <f t="shared" si="7"/>
        <v>5.5829184328743242</v>
      </c>
    </row>
    <row r="81" spans="1:19" ht="18.75" x14ac:dyDescent="0.3">
      <c r="A81" s="71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4"/>
      <c r="S81" s="90"/>
    </row>
    <row r="82" spans="1:19" ht="18.75" x14ac:dyDescent="0.3">
      <c r="A82" s="71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4"/>
      <c r="S82" s="91"/>
    </row>
    <row r="83" spans="1:19" ht="18.75" x14ac:dyDescent="0.3">
      <c r="A83" s="71"/>
      <c r="B83" s="73"/>
      <c r="C83" s="73"/>
      <c r="D83" s="92"/>
      <c r="E83" s="92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4"/>
      <c r="S83" s="73"/>
    </row>
    <row r="84" spans="1:19" ht="18.75" x14ac:dyDescent="0.3">
      <c r="A84" s="71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4"/>
      <c r="S84" s="73"/>
    </row>
    <row r="85" spans="1:19" ht="18.75" x14ac:dyDescent="0.3">
      <c r="A85" s="71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4"/>
      <c r="S85" s="73"/>
    </row>
    <row r="86" spans="1:19" ht="18.75" x14ac:dyDescent="0.3">
      <c r="A86" s="71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4"/>
      <c r="S86" s="73"/>
    </row>
    <row r="87" spans="1:19" ht="18.75" x14ac:dyDescent="0.3">
      <c r="A87" s="71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4"/>
      <c r="S87" s="73"/>
    </row>
    <row r="88" spans="1:19" ht="18.75" x14ac:dyDescent="0.3">
      <c r="A88" s="71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4"/>
      <c r="S88" s="73"/>
    </row>
    <row r="89" spans="1:19" ht="18.75" x14ac:dyDescent="0.3">
      <c r="A89" s="71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4"/>
      <c r="S89" s="73"/>
    </row>
    <row r="90" spans="1:19" ht="18.75" x14ac:dyDescent="0.3">
      <c r="A90" s="71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4"/>
      <c r="S90" s="73"/>
    </row>
    <row r="91" spans="1:19" ht="18.75" x14ac:dyDescent="0.3">
      <c r="A91" s="71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4"/>
      <c r="S91" s="73"/>
    </row>
    <row r="92" spans="1:19" ht="18.75" x14ac:dyDescent="0.3">
      <c r="A92" s="71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4"/>
      <c r="S92" s="73"/>
    </row>
    <row r="93" spans="1:19" ht="18.75" x14ac:dyDescent="0.3">
      <c r="A93" s="71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4"/>
      <c r="S93" s="73"/>
    </row>
    <row r="94" spans="1:19" ht="18.75" x14ac:dyDescent="0.3">
      <c r="A94" s="71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4"/>
      <c r="S94" s="73"/>
    </row>
    <row r="95" spans="1:19" ht="18.75" x14ac:dyDescent="0.3">
      <c r="A95" s="71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4"/>
      <c r="S95" s="73"/>
    </row>
    <row r="96" spans="1:19" ht="18.75" x14ac:dyDescent="0.3">
      <c r="A96" s="71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4"/>
      <c r="S96" s="73"/>
    </row>
    <row r="97" spans="1:19" ht="18.75" x14ac:dyDescent="0.3">
      <c r="A97" s="71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4"/>
      <c r="S97" s="73"/>
    </row>
    <row r="98" spans="1:19" ht="18.75" x14ac:dyDescent="0.3">
      <c r="A98" s="71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4"/>
      <c r="S98" s="73"/>
    </row>
    <row r="99" spans="1:19" ht="18.75" x14ac:dyDescent="0.3">
      <c r="A99" s="71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4"/>
      <c r="S99" s="73"/>
    </row>
    <row r="100" spans="1:19" ht="18.75" x14ac:dyDescent="0.3">
      <c r="A100" s="71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4"/>
      <c r="S100" s="73"/>
    </row>
    <row r="101" spans="1:19" ht="18.75" x14ac:dyDescent="0.3">
      <c r="A101" s="71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4"/>
      <c r="S101" s="73"/>
    </row>
    <row r="102" spans="1:19" ht="18.75" x14ac:dyDescent="0.3">
      <c r="A102" s="71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4"/>
      <c r="S102" s="73"/>
    </row>
    <row r="103" spans="1:19" ht="18.75" x14ac:dyDescent="0.3">
      <c r="A103" s="71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4"/>
      <c r="S103" s="73"/>
    </row>
    <row r="104" spans="1:19" ht="18.75" x14ac:dyDescent="0.3">
      <c r="A104" s="71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4"/>
      <c r="S104" s="73"/>
    </row>
    <row r="105" spans="1:19" ht="18.75" x14ac:dyDescent="0.3">
      <c r="A105" s="71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4"/>
      <c r="S105" s="73"/>
    </row>
    <row r="106" spans="1:19" ht="18.75" x14ac:dyDescent="0.3">
      <c r="A106" s="71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4"/>
      <c r="S106" s="73"/>
    </row>
    <row r="107" spans="1:19" ht="18.75" x14ac:dyDescent="0.3">
      <c r="A107" s="71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4"/>
      <c r="S107" s="73"/>
    </row>
    <row r="108" spans="1:19" ht="18.75" x14ac:dyDescent="0.3">
      <c r="A108" s="71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4"/>
      <c r="S108" s="73"/>
    </row>
    <row r="109" spans="1:19" ht="18.75" x14ac:dyDescent="0.3">
      <c r="A109" s="71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4"/>
      <c r="S109" s="73"/>
    </row>
    <row r="110" spans="1:19" ht="18.75" x14ac:dyDescent="0.3">
      <c r="A110" s="71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4"/>
      <c r="S110" s="73"/>
    </row>
    <row r="111" spans="1:19" ht="18.75" x14ac:dyDescent="0.3">
      <c r="A111" s="71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4"/>
      <c r="S111" s="73"/>
    </row>
    <row r="112" spans="1:19" ht="18.75" x14ac:dyDescent="0.3">
      <c r="A112" s="71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4"/>
      <c r="S112" s="73"/>
    </row>
    <row r="113" spans="1:19" ht="18.75" x14ac:dyDescent="0.3">
      <c r="A113" s="71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4"/>
      <c r="S113" s="73"/>
    </row>
    <row r="114" spans="1:19" ht="18.75" x14ac:dyDescent="0.3">
      <c r="A114" s="71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4"/>
      <c r="S114" s="73"/>
    </row>
    <row r="115" spans="1:19" ht="18.75" x14ac:dyDescent="0.3">
      <c r="A115" s="71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4"/>
      <c r="S115" s="73"/>
    </row>
    <row r="116" spans="1:19" ht="18.75" x14ac:dyDescent="0.3">
      <c r="A116" s="71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4"/>
      <c r="S116" s="73"/>
    </row>
    <row r="117" spans="1:19" ht="18.75" x14ac:dyDescent="0.3">
      <c r="A117" s="71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4"/>
      <c r="S117" s="73"/>
    </row>
    <row r="118" spans="1:19" ht="18.75" x14ac:dyDescent="0.3">
      <c r="A118" s="71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4"/>
      <c r="S118" s="73"/>
    </row>
    <row r="119" spans="1:19" ht="18.75" x14ac:dyDescent="0.3">
      <c r="A119" s="71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4"/>
      <c r="S119" s="73"/>
    </row>
    <row r="120" spans="1:19" ht="18.75" x14ac:dyDescent="0.3">
      <c r="A120" s="71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4"/>
      <c r="S120" s="73"/>
    </row>
    <row r="121" spans="1:19" ht="18.75" x14ac:dyDescent="0.3">
      <c r="A121" s="71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4"/>
      <c r="S121" s="73"/>
    </row>
    <row r="122" spans="1:19" ht="18.75" x14ac:dyDescent="0.3">
      <c r="A122" s="71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4"/>
      <c r="S122" s="73"/>
    </row>
    <row r="123" spans="1:19" ht="18.75" x14ac:dyDescent="0.3">
      <c r="A123" s="71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4"/>
      <c r="S123" s="73"/>
    </row>
    <row r="124" spans="1:19" ht="18.75" x14ac:dyDescent="0.3">
      <c r="A124" s="71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4"/>
      <c r="S124" s="73"/>
    </row>
    <row r="125" spans="1:19" ht="18.75" x14ac:dyDescent="0.3">
      <c r="A125" s="71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4"/>
      <c r="S125" s="73"/>
    </row>
    <row r="126" spans="1:19" ht="18.75" x14ac:dyDescent="0.3">
      <c r="A126" s="71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4"/>
      <c r="S126" s="73"/>
    </row>
    <row r="127" spans="1:19" ht="18.75" x14ac:dyDescent="0.3">
      <c r="A127" s="71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4"/>
      <c r="S127" s="73"/>
    </row>
    <row r="128" spans="1:19" ht="18.75" x14ac:dyDescent="0.3">
      <c r="A128" s="71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4"/>
      <c r="S128" s="73"/>
    </row>
    <row r="129" spans="1:19" ht="18.75" x14ac:dyDescent="0.3">
      <c r="A129" s="71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4"/>
      <c r="S129" s="73"/>
    </row>
    <row r="130" spans="1:19" ht="18.75" x14ac:dyDescent="0.3">
      <c r="A130" s="71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4"/>
      <c r="S130" s="73"/>
    </row>
    <row r="131" spans="1:19" ht="16.5" x14ac:dyDescent="0.25">
      <c r="A131" s="68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70"/>
      <c r="S131" s="69"/>
    </row>
    <row r="132" spans="1:19" ht="16.5" x14ac:dyDescent="0.25">
      <c r="A132" s="6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70"/>
      <c r="S132" s="69"/>
    </row>
    <row r="133" spans="1:19" ht="16.5" x14ac:dyDescent="0.25">
      <c r="A133" s="68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70"/>
      <c r="S133" s="69"/>
    </row>
    <row r="134" spans="1:19" ht="16.5" x14ac:dyDescent="0.25">
      <c r="A134" s="68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70"/>
      <c r="S134" s="69"/>
    </row>
    <row r="135" spans="1:19" ht="16.5" x14ac:dyDescent="0.25">
      <c r="A135" s="68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70"/>
      <c r="S135" s="69"/>
    </row>
    <row r="136" spans="1:19" ht="16.5" x14ac:dyDescent="0.25">
      <c r="A136" s="68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70"/>
      <c r="S136" s="69"/>
    </row>
    <row r="137" spans="1:19" ht="16.5" x14ac:dyDescent="0.25">
      <c r="A137" s="68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70"/>
      <c r="S137" s="69"/>
    </row>
    <row r="138" spans="1:19" ht="16.5" x14ac:dyDescent="0.25">
      <c r="A138" s="68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70"/>
      <c r="S138" s="69"/>
    </row>
    <row r="139" spans="1:19" ht="16.5" x14ac:dyDescent="0.25">
      <c r="A139" s="68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70"/>
      <c r="S139" s="69"/>
    </row>
    <row r="140" spans="1:19" ht="16.5" x14ac:dyDescent="0.25">
      <c r="A140" s="68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70"/>
      <c r="S140" s="69"/>
    </row>
    <row r="141" spans="1:19" ht="16.5" x14ac:dyDescent="0.25">
      <c r="A141" s="68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70"/>
      <c r="S141" s="69"/>
    </row>
    <row r="142" spans="1:19" ht="16.5" x14ac:dyDescent="0.25">
      <c r="A142" s="68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70"/>
      <c r="S142" s="69"/>
    </row>
    <row r="143" spans="1:19" ht="16.5" x14ac:dyDescent="0.25">
      <c r="A143" s="68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70"/>
      <c r="S143" s="69"/>
    </row>
    <row r="144" spans="1:19" ht="16.5" x14ac:dyDescent="0.25">
      <c r="A144" s="68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70"/>
      <c r="S144" s="69"/>
    </row>
    <row r="145" spans="1:19" ht="16.5" x14ac:dyDescent="0.25">
      <c r="A145" s="68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70"/>
      <c r="S145" s="69"/>
    </row>
    <row r="146" spans="1:19" ht="16.5" x14ac:dyDescent="0.25">
      <c r="A146" s="68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70"/>
      <c r="S146" s="69"/>
    </row>
    <row r="147" spans="1:19" ht="16.5" x14ac:dyDescent="0.25">
      <c r="A147" s="68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70"/>
      <c r="S147" s="69"/>
    </row>
    <row r="148" spans="1:19" ht="16.5" x14ac:dyDescent="0.25">
      <c r="A148" s="68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70"/>
      <c r="S148" s="69"/>
    </row>
    <row r="149" spans="1:19" ht="16.5" x14ac:dyDescent="0.25">
      <c r="A149" s="68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70"/>
      <c r="S149" s="69"/>
    </row>
    <row r="150" spans="1:19" ht="16.5" x14ac:dyDescent="0.25">
      <c r="A150" s="68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70"/>
      <c r="S150" s="69"/>
    </row>
    <row r="151" spans="1:19" ht="16.5" x14ac:dyDescent="0.25">
      <c r="A151" s="68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70"/>
      <c r="S151" s="69"/>
    </row>
    <row r="152" spans="1:19" ht="16.5" x14ac:dyDescent="0.25">
      <c r="A152" s="68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70"/>
      <c r="S152" s="69"/>
    </row>
    <row r="153" spans="1:19" ht="16.5" x14ac:dyDescent="0.25">
      <c r="A153" s="68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70"/>
      <c r="S153" s="69"/>
    </row>
    <row r="154" spans="1:19" ht="16.5" x14ac:dyDescent="0.25">
      <c r="A154" s="68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70"/>
      <c r="S154" s="69"/>
    </row>
    <row r="155" spans="1:19" ht="16.5" x14ac:dyDescent="0.25">
      <c r="A155" s="68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70"/>
      <c r="S155" s="69"/>
    </row>
    <row r="156" spans="1:19" ht="16.5" x14ac:dyDescent="0.25">
      <c r="A156" s="68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70"/>
      <c r="S156" s="69"/>
    </row>
    <row r="157" spans="1:19" ht="16.5" x14ac:dyDescent="0.25">
      <c r="A157" s="68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70"/>
      <c r="S157" s="69"/>
    </row>
    <row r="158" spans="1:19" ht="16.5" x14ac:dyDescent="0.25">
      <c r="A158" s="68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70"/>
      <c r="S158" s="69"/>
    </row>
    <row r="159" spans="1:19" ht="16.5" x14ac:dyDescent="0.25">
      <c r="A159" s="68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70"/>
      <c r="S159" s="69"/>
    </row>
    <row r="160" spans="1:19" ht="16.5" x14ac:dyDescent="0.25">
      <c r="A160" s="68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70"/>
      <c r="S160" s="69"/>
    </row>
    <row r="161" spans="1:19" ht="16.5" x14ac:dyDescent="0.25">
      <c r="A161" s="68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70"/>
      <c r="S161" s="69"/>
    </row>
    <row r="162" spans="1:19" ht="16.5" x14ac:dyDescent="0.25">
      <c r="A162" s="68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70"/>
      <c r="S162" s="69"/>
    </row>
    <row r="163" spans="1:19" ht="16.5" x14ac:dyDescent="0.25">
      <c r="A163" s="68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70"/>
      <c r="S163" s="69"/>
    </row>
    <row r="164" spans="1:19" ht="16.5" x14ac:dyDescent="0.25">
      <c r="A164" s="68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70"/>
      <c r="S164" s="69"/>
    </row>
    <row r="165" spans="1:19" ht="16.5" x14ac:dyDescent="0.25">
      <c r="A165" s="68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70"/>
      <c r="S165" s="69"/>
    </row>
    <row r="166" spans="1:19" ht="16.5" x14ac:dyDescent="0.25">
      <c r="A166" s="68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70"/>
      <c r="S166" s="69"/>
    </row>
    <row r="167" spans="1:19" ht="16.5" x14ac:dyDescent="0.25">
      <c r="A167" s="68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70"/>
      <c r="S167" s="69"/>
    </row>
    <row r="168" spans="1:19" ht="16.5" x14ac:dyDescent="0.25">
      <c r="A168" s="68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70"/>
      <c r="S168" s="69"/>
    </row>
    <row r="169" spans="1:19" ht="16.5" x14ac:dyDescent="0.25">
      <c r="A169" s="68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70"/>
      <c r="S169" s="69"/>
    </row>
    <row r="170" spans="1:19" ht="16.5" x14ac:dyDescent="0.25">
      <c r="A170" s="68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70"/>
      <c r="S170" s="69"/>
    </row>
    <row r="171" spans="1:19" ht="16.5" x14ac:dyDescent="0.25">
      <c r="A171" s="68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70"/>
      <c r="S171" s="69"/>
    </row>
    <row r="172" spans="1:19" ht="16.5" x14ac:dyDescent="0.25">
      <c r="A172" s="68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70"/>
      <c r="S172" s="69"/>
    </row>
    <row r="173" spans="1:19" ht="16.5" x14ac:dyDescent="0.25">
      <c r="A173" s="68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70"/>
      <c r="S173" s="69"/>
    </row>
    <row r="174" spans="1:19" ht="16.5" x14ac:dyDescent="0.25">
      <c r="A174" s="68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70"/>
      <c r="S174" s="69"/>
    </row>
    <row r="175" spans="1:19" ht="16.5" x14ac:dyDescent="0.25">
      <c r="A175" s="68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70"/>
      <c r="S175" s="69"/>
    </row>
    <row r="176" spans="1:19" ht="16.5" x14ac:dyDescent="0.25">
      <c r="A176" s="68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70"/>
      <c r="S176" s="69"/>
    </row>
    <row r="177" spans="1:19" ht="16.5" x14ac:dyDescent="0.25">
      <c r="A177" s="68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70"/>
      <c r="S177" s="69"/>
    </row>
    <row r="178" spans="1:19" ht="16.5" x14ac:dyDescent="0.25">
      <c r="A178" s="68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70"/>
      <c r="S178" s="69"/>
    </row>
    <row r="179" spans="1:19" ht="16.5" x14ac:dyDescent="0.25">
      <c r="A179" s="68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70"/>
      <c r="S179" s="69"/>
    </row>
    <row r="180" spans="1:19" ht="16.5" x14ac:dyDescent="0.25">
      <c r="A180" s="68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70"/>
      <c r="S180" s="69"/>
    </row>
    <row r="181" spans="1:19" ht="16.5" x14ac:dyDescent="0.25">
      <c r="A181" s="68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70"/>
      <c r="S181" s="69"/>
    </row>
    <row r="182" spans="1:19" ht="16.5" x14ac:dyDescent="0.25">
      <c r="A182" s="68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70"/>
      <c r="S182" s="69"/>
    </row>
    <row r="183" spans="1:19" ht="16.5" x14ac:dyDescent="0.25">
      <c r="A183" s="68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70"/>
      <c r="S183" s="69"/>
    </row>
    <row r="184" spans="1:19" ht="16.5" x14ac:dyDescent="0.25">
      <c r="A184" s="68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70"/>
      <c r="S184" s="69"/>
    </row>
    <row r="185" spans="1:19" ht="16.5" x14ac:dyDescent="0.25">
      <c r="A185" s="68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70"/>
      <c r="S185" s="69"/>
    </row>
    <row r="186" spans="1:19" ht="16.5" x14ac:dyDescent="0.25">
      <c r="A186" s="68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70"/>
      <c r="S186" s="69"/>
    </row>
    <row r="187" spans="1:19" ht="16.5" x14ac:dyDescent="0.25">
      <c r="A187" s="68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70"/>
      <c r="S187" s="69"/>
    </row>
    <row r="188" spans="1:19" ht="16.5" x14ac:dyDescent="0.25">
      <c r="A188" s="68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70"/>
      <c r="S188" s="69"/>
    </row>
    <row r="189" spans="1:19" ht="16.5" x14ac:dyDescent="0.25">
      <c r="A189" s="68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70"/>
      <c r="S189" s="69"/>
    </row>
    <row r="190" spans="1:19" ht="16.5" x14ac:dyDescent="0.25">
      <c r="A190" s="68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70"/>
      <c r="S190" s="69"/>
    </row>
    <row r="191" spans="1:19" ht="16.5" x14ac:dyDescent="0.25">
      <c r="A191" s="68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70"/>
      <c r="S191" s="69"/>
    </row>
    <row r="192" spans="1:19" ht="16.5" x14ac:dyDescent="0.25">
      <c r="A192" s="68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70"/>
      <c r="S192" s="69"/>
    </row>
    <row r="193" spans="1:19" ht="16.5" x14ac:dyDescent="0.25">
      <c r="A193" s="68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70"/>
      <c r="S193" s="69"/>
    </row>
    <row r="194" spans="1:19" ht="16.5" x14ac:dyDescent="0.25">
      <c r="A194" s="68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70"/>
      <c r="S194" s="69"/>
    </row>
    <row r="195" spans="1:19" ht="16.5" x14ac:dyDescent="0.25">
      <c r="A195" s="68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70"/>
      <c r="S195" s="69"/>
    </row>
    <row r="196" spans="1:19" ht="16.5" x14ac:dyDescent="0.25">
      <c r="A196" s="68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70"/>
      <c r="S196" s="69"/>
    </row>
    <row r="197" spans="1:19" ht="16.5" x14ac:dyDescent="0.25">
      <c r="A197" s="68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70"/>
      <c r="S197" s="69"/>
    </row>
    <row r="198" spans="1:19" ht="16.5" x14ac:dyDescent="0.25">
      <c r="A198" s="68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70"/>
      <c r="S198" s="69"/>
    </row>
    <row r="199" spans="1:19" ht="16.5" x14ac:dyDescent="0.25">
      <c r="A199" s="68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70"/>
      <c r="S199" s="69"/>
    </row>
    <row r="200" spans="1:19" ht="16.5" x14ac:dyDescent="0.25">
      <c r="A200" s="68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70"/>
      <c r="S200" s="69"/>
    </row>
    <row r="201" spans="1:19" ht="16.5" x14ac:dyDescent="0.25">
      <c r="A201" s="68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70"/>
      <c r="S201" s="69"/>
    </row>
    <row r="202" spans="1:19" ht="16.5" x14ac:dyDescent="0.25">
      <c r="A202" s="68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70"/>
      <c r="S202" s="69"/>
    </row>
    <row r="203" spans="1:19" ht="16.5" x14ac:dyDescent="0.25">
      <c r="A203" s="68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70"/>
      <c r="S203" s="69"/>
    </row>
    <row r="204" spans="1:19" x14ac:dyDescent="0.25">
      <c r="B204" s="11"/>
      <c r="C204" s="11"/>
    </row>
    <row r="205" spans="1:19" x14ac:dyDescent="0.25">
      <c r="B205" s="11"/>
      <c r="C205" s="11"/>
    </row>
    <row r="206" spans="1:19" x14ac:dyDescent="0.25">
      <c r="B206" s="11"/>
      <c r="C206" s="11"/>
    </row>
    <row r="207" spans="1:19" x14ac:dyDescent="0.25">
      <c r="B207" s="11"/>
      <c r="C207" s="11"/>
    </row>
    <row r="208" spans="1:19" x14ac:dyDescent="0.25">
      <c r="B208" s="11"/>
      <c r="C208" s="11"/>
    </row>
    <row r="209" spans="2:3" x14ac:dyDescent="0.25">
      <c r="B209" s="11"/>
      <c r="C209" s="11"/>
    </row>
    <row r="210" spans="2:3" x14ac:dyDescent="0.25">
      <c r="B210" s="11"/>
      <c r="C210" s="11"/>
    </row>
    <row r="211" spans="2:3" x14ac:dyDescent="0.25">
      <c r="B211" s="11"/>
      <c r="C211" s="11"/>
    </row>
    <row r="212" spans="2:3" x14ac:dyDescent="0.25">
      <c r="B212" s="11"/>
      <c r="C212" s="11"/>
    </row>
    <row r="213" spans="2:3" x14ac:dyDescent="0.25">
      <c r="B213" s="11"/>
      <c r="C213" s="11"/>
    </row>
    <row r="214" spans="2:3" x14ac:dyDescent="0.25">
      <c r="B214" s="11"/>
      <c r="C214" s="11"/>
    </row>
    <row r="215" spans="2:3" x14ac:dyDescent="0.25">
      <c r="B215" s="11"/>
      <c r="C215" s="11"/>
    </row>
    <row r="216" spans="2:3" x14ac:dyDescent="0.25">
      <c r="B216" s="11"/>
      <c r="C216" s="11"/>
    </row>
    <row r="217" spans="2:3" x14ac:dyDescent="0.25">
      <c r="B217" s="11"/>
      <c r="C217" s="11"/>
    </row>
    <row r="218" spans="2:3" x14ac:dyDescent="0.25">
      <c r="B218" s="11"/>
      <c r="C218" s="11"/>
    </row>
    <row r="219" spans="2:3" x14ac:dyDescent="0.25">
      <c r="B219" s="11"/>
      <c r="C219" s="11"/>
    </row>
    <row r="220" spans="2:3" x14ac:dyDescent="0.25">
      <c r="B220" s="11"/>
      <c r="C220" s="11"/>
    </row>
    <row r="221" spans="2:3" x14ac:dyDescent="0.25">
      <c r="B221" s="11"/>
      <c r="C221" s="11"/>
    </row>
    <row r="222" spans="2:3" x14ac:dyDescent="0.25">
      <c r="B222" s="11"/>
      <c r="C222" s="11"/>
    </row>
    <row r="223" spans="2:3" x14ac:dyDescent="0.25">
      <c r="B223" s="11"/>
      <c r="C223" s="11"/>
    </row>
    <row r="224" spans="2:3" x14ac:dyDescent="0.25">
      <c r="B224" s="11"/>
      <c r="C224" s="11"/>
    </row>
    <row r="225" spans="2:3" x14ac:dyDescent="0.25">
      <c r="B225" s="11"/>
      <c r="C225" s="11"/>
    </row>
    <row r="226" spans="2:3" x14ac:dyDescent="0.25">
      <c r="B226" s="11"/>
      <c r="C226" s="11"/>
    </row>
    <row r="227" spans="2:3" x14ac:dyDescent="0.25">
      <c r="B227" s="11"/>
      <c r="C227" s="11"/>
    </row>
    <row r="228" spans="2:3" x14ac:dyDescent="0.25">
      <c r="B228" s="11"/>
      <c r="C228" s="11"/>
    </row>
    <row r="229" spans="2:3" x14ac:dyDescent="0.25">
      <c r="B229" s="11"/>
      <c r="C229" s="11"/>
    </row>
    <row r="230" spans="2:3" x14ac:dyDescent="0.25">
      <c r="B230" s="11"/>
      <c r="C230" s="11"/>
    </row>
    <row r="231" spans="2:3" x14ac:dyDescent="0.25">
      <c r="B231" s="11"/>
      <c r="C231" s="11"/>
    </row>
    <row r="232" spans="2:3" x14ac:dyDescent="0.25">
      <c r="B232" s="11"/>
      <c r="C232" s="11"/>
    </row>
    <row r="233" spans="2:3" x14ac:dyDescent="0.25">
      <c r="B233" s="11"/>
      <c r="C233" s="11"/>
    </row>
    <row r="234" spans="2:3" x14ac:dyDescent="0.25">
      <c r="B234" s="11"/>
      <c r="C234" s="11"/>
    </row>
    <row r="235" spans="2:3" x14ac:dyDescent="0.25">
      <c r="B235" s="11"/>
      <c r="C235" s="11"/>
    </row>
    <row r="236" spans="2:3" x14ac:dyDescent="0.25">
      <c r="B236" s="11"/>
      <c r="C236" s="11"/>
    </row>
    <row r="237" spans="2:3" x14ac:dyDescent="0.25">
      <c r="B237" s="11"/>
      <c r="C237" s="11"/>
    </row>
    <row r="238" spans="2:3" x14ac:dyDescent="0.25">
      <c r="B238" s="11"/>
      <c r="C238" s="11"/>
    </row>
    <row r="239" spans="2:3" x14ac:dyDescent="0.25">
      <c r="B239" s="11"/>
      <c r="C239" s="11"/>
    </row>
    <row r="240" spans="2:3" x14ac:dyDescent="0.25">
      <c r="B240" s="11"/>
      <c r="C240" s="11"/>
    </row>
    <row r="241" spans="2:3" x14ac:dyDescent="0.25">
      <c r="B241" s="11"/>
      <c r="C241" s="11"/>
    </row>
    <row r="242" spans="2:3" x14ac:dyDescent="0.25">
      <c r="B242" s="11"/>
      <c r="C242" s="11"/>
    </row>
    <row r="243" spans="2:3" x14ac:dyDescent="0.25">
      <c r="B243" s="11"/>
      <c r="C243" s="11"/>
    </row>
    <row r="244" spans="2:3" x14ac:dyDescent="0.25">
      <c r="B244" s="11"/>
      <c r="C244" s="11"/>
    </row>
    <row r="245" spans="2:3" x14ac:dyDescent="0.25">
      <c r="B245" s="11"/>
      <c r="C245" s="11"/>
    </row>
    <row r="246" spans="2:3" x14ac:dyDescent="0.25">
      <c r="B246" s="11"/>
      <c r="C246" s="11"/>
    </row>
    <row r="247" spans="2:3" x14ac:dyDescent="0.25">
      <c r="B247" s="11"/>
      <c r="C247" s="11"/>
    </row>
    <row r="248" spans="2:3" x14ac:dyDescent="0.25">
      <c r="B248" s="11"/>
      <c r="C248" s="11"/>
    </row>
    <row r="249" spans="2:3" x14ac:dyDescent="0.25">
      <c r="B249" s="11"/>
      <c r="C249" s="11"/>
    </row>
    <row r="250" spans="2:3" x14ac:dyDescent="0.25">
      <c r="B250" s="11"/>
      <c r="C250" s="11"/>
    </row>
    <row r="251" spans="2:3" x14ac:dyDescent="0.25">
      <c r="B251" s="11"/>
      <c r="C251" s="11"/>
    </row>
    <row r="252" spans="2:3" x14ac:dyDescent="0.25">
      <c r="B252" s="11"/>
      <c r="C252" s="11"/>
    </row>
    <row r="253" spans="2:3" x14ac:dyDescent="0.25">
      <c r="B253" s="11"/>
      <c r="C253" s="11"/>
    </row>
    <row r="254" spans="2:3" x14ac:dyDescent="0.25">
      <c r="B254" s="11"/>
      <c r="C254" s="11"/>
    </row>
    <row r="255" spans="2:3" x14ac:dyDescent="0.25">
      <c r="B255" s="11"/>
      <c r="C255" s="11"/>
    </row>
    <row r="256" spans="2:3" x14ac:dyDescent="0.25">
      <c r="B256" s="11"/>
      <c r="C256" s="11"/>
    </row>
    <row r="257" spans="2:3" x14ac:dyDescent="0.25">
      <c r="B257" s="11"/>
      <c r="C257" s="11"/>
    </row>
    <row r="258" spans="2:3" x14ac:dyDescent="0.25">
      <c r="B258" s="11"/>
      <c r="C258" s="11"/>
    </row>
    <row r="259" spans="2:3" x14ac:dyDescent="0.25">
      <c r="B259" s="11"/>
      <c r="C259" s="11"/>
    </row>
    <row r="260" spans="2:3" x14ac:dyDescent="0.25">
      <c r="B260" s="11"/>
      <c r="C260" s="11"/>
    </row>
    <row r="261" spans="2:3" x14ac:dyDescent="0.25">
      <c r="B261" s="11"/>
      <c r="C261" s="11"/>
    </row>
    <row r="262" spans="2:3" x14ac:dyDescent="0.25">
      <c r="B262" s="11"/>
      <c r="C262" s="11"/>
    </row>
    <row r="263" spans="2:3" x14ac:dyDescent="0.25">
      <c r="B263" s="11"/>
      <c r="C263" s="11"/>
    </row>
    <row r="264" spans="2:3" x14ac:dyDescent="0.25">
      <c r="B264" s="11"/>
      <c r="C264" s="11"/>
    </row>
    <row r="265" spans="2:3" x14ac:dyDescent="0.25">
      <c r="B265" s="11"/>
      <c r="C265" s="11"/>
    </row>
    <row r="266" spans="2:3" x14ac:dyDescent="0.25">
      <c r="B266" s="11"/>
      <c r="C266" s="11"/>
    </row>
    <row r="267" spans="2:3" x14ac:dyDescent="0.25">
      <c r="B267" s="11"/>
      <c r="C267" s="11"/>
    </row>
    <row r="268" spans="2:3" x14ac:dyDescent="0.25">
      <c r="B268" s="11"/>
      <c r="C268" s="11"/>
    </row>
    <row r="269" spans="2:3" x14ac:dyDescent="0.25">
      <c r="B269" s="11"/>
      <c r="C269" s="11"/>
    </row>
    <row r="270" spans="2:3" x14ac:dyDescent="0.25">
      <c r="B270" s="11"/>
      <c r="C270" s="11"/>
    </row>
    <row r="271" spans="2:3" x14ac:dyDescent="0.25">
      <c r="B271" s="11"/>
      <c r="C271" s="11"/>
    </row>
    <row r="272" spans="2:3" x14ac:dyDescent="0.25">
      <c r="B272" s="11"/>
      <c r="C272" s="11"/>
    </row>
    <row r="273" spans="2:3" x14ac:dyDescent="0.25">
      <c r="B273" s="11"/>
      <c r="C273" s="11"/>
    </row>
    <row r="274" spans="2:3" x14ac:dyDescent="0.25">
      <c r="B274" s="11"/>
      <c r="C274" s="11"/>
    </row>
    <row r="275" spans="2:3" x14ac:dyDescent="0.25">
      <c r="B275" s="11"/>
      <c r="C275" s="11"/>
    </row>
    <row r="276" spans="2:3" x14ac:dyDescent="0.25">
      <c r="B276" s="11"/>
      <c r="C276" s="11"/>
    </row>
    <row r="277" spans="2:3" x14ac:dyDescent="0.25">
      <c r="B277" s="11"/>
      <c r="C277" s="11"/>
    </row>
    <row r="278" spans="2:3" x14ac:dyDescent="0.25">
      <c r="B278" s="11"/>
      <c r="C278" s="11"/>
    </row>
    <row r="279" spans="2:3" x14ac:dyDescent="0.25">
      <c r="B279" s="11"/>
      <c r="C279" s="11"/>
    </row>
    <row r="280" spans="2:3" x14ac:dyDescent="0.25">
      <c r="B280" s="11"/>
      <c r="C280" s="11"/>
    </row>
    <row r="281" spans="2:3" x14ac:dyDescent="0.25">
      <c r="B281" s="11"/>
      <c r="C281" s="11"/>
    </row>
    <row r="282" spans="2:3" x14ac:dyDescent="0.25">
      <c r="B282" s="11"/>
      <c r="C282" s="11"/>
    </row>
    <row r="283" spans="2:3" x14ac:dyDescent="0.25">
      <c r="B283" s="11"/>
      <c r="C283" s="11"/>
    </row>
    <row r="284" spans="2:3" x14ac:dyDescent="0.25">
      <c r="B284" s="11"/>
      <c r="C284" s="11"/>
    </row>
    <row r="285" spans="2:3" x14ac:dyDescent="0.25">
      <c r="B285" s="11"/>
      <c r="C285" s="11"/>
    </row>
    <row r="286" spans="2:3" x14ac:dyDescent="0.25">
      <c r="B286" s="11"/>
      <c r="C286" s="11"/>
    </row>
    <row r="287" spans="2:3" x14ac:dyDescent="0.25">
      <c r="B287" s="11"/>
      <c r="C287" s="11"/>
    </row>
    <row r="288" spans="2:3" x14ac:dyDescent="0.25">
      <c r="B288" s="11"/>
      <c r="C288" s="11"/>
    </row>
    <row r="289" spans="2:3" x14ac:dyDescent="0.25">
      <c r="B289" s="11"/>
      <c r="C289" s="11"/>
    </row>
    <row r="290" spans="2:3" x14ac:dyDescent="0.25">
      <c r="B290" s="11"/>
      <c r="C290" s="11"/>
    </row>
    <row r="291" spans="2:3" x14ac:dyDescent="0.25">
      <c r="B291" s="11"/>
      <c r="C291" s="11"/>
    </row>
    <row r="292" spans="2:3" x14ac:dyDescent="0.25">
      <c r="B292" s="11"/>
      <c r="C292" s="11"/>
    </row>
    <row r="293" spans="2:3" x14ac:dyDescent="0.25">
      <c r="B293" s="11"/>
      <c r="C293" s="11"/>
    </row>
    <row r="294" spans="2:3" x14ac:dyDescent="0.25">
      <c r="B294" s="11"/>
      <c r="C294" s="11"/>
    </row>
    <row r="295" spans="2:3" x14ac:dyDescent="0.25">
      <c r="B295" s="11"/>
      <c r="C295" s="11"/>
    </row>
    <row r="296" spans="2:3" x14ac:dyDescent="0.25">
      <c r="B296" s="11"/>
      <c r="C296" s="11"/>
    </row>
    <row r="297" spans="2:3" x14ac:dyDescent="0.25">
      <c r="B297" s="11"/>
      <c r="C297" s="11"/>
    </row>
    <row r="298" spans="2:3" x14ac:dyDescent="0.25">
      <c r="B298" s="11"/>
      <c r="C298" s="11"/>
    </row>
    <row r="299" spans="2:3" x14ac:dyDescent="0.25">
      <c r="B299" s="11"/>
      <c r="C299" s="11"/>
    </row>
    <row r="300" spans="2:3" x14ac:dyDescent="0.25">
      <c r="B300" s="11"/>
      <c r="C300" s="11"/>
    </row>
    <row r="301" spans="2:3" x14ac:dyDescent="0.25">
      <c r="B301" s="11"/>
      <c r="C301" s="11"/>
    </row>
    <row r="302" spans="2:3" x14ac:dyDescent="0.25">
      <c r="B302" s="11"/>
      <c r="C302" s="11"/>
    </row>
    <row r="303" spans="2:3" x14ac:dyDescent="0.25">
      <c r="B303" s="11"/>
      <c r="C303" s="11"/>
    </row>
    <row r="304" spans="2:3" x14ac:dyDescent="0.25">
      <c r="B304" s="11"/>
      <c r="C304" s="11"/>
    </row>
    <row r="305" spans="2:3" x14ac:dyDescent="0.25">
      <c r="B305" s="11"/>
      <c r="C305" s="11"/>
    </row>
    <row r="306" spans="2:3" x14ac:dyDescent="0.25">
      <c r="B306" s="11"/>
      <c r="C306" s="11"/>
    </row>
    <row r="307" spans="2:3" x14ac:dyDescent="0.25">
      <c r="B307" s="11"/>
      <c r="C307" s="11"/>
    </row>
    <row r="308" spans="2:3" x14ac:dyDescent="0.25">
      <c r="B308" s="11"/>
      <c r="C308" s="11"/>
    </row>
    <row r="309" spans="2:3" x14ac:dyDescent="0.25">
      <c r="B309" s="11"/>
      <c r="C309" s="11"/>
    </row>
    <row r="310" spans="2:3" x14ac:dyDescent="0.25">
      <c r="B310" s="11"/>
      <c r="C310" s="11"/>
    </row>
    <row r="311" spans="2:3" x14ac:dyDescent="0.25">
      <c r="B311" s="11"/>
      <c r="C311" s="11"/>
    </row>
    <row r="312" spans="2:3" x14ac:dyDescent="0.25">
      <c r="B312" s="11"/>
      <c r="C312" s="11"/>
    </row>
    <row r="313" spans="2:3" x14ac:dyDescent="0.25">
      <c r="B313" s="11"/>
      <c r="C313" s="11"/>
    </row>
    <row r="314" spans="2:3" x14ac:dyDescent="0.25">
      <c r="B314" s="11"/>
      <c r="C314" s="11"/>
    </row>
    <row r="315" spans="2:3" x14ac:dyDescent="0.25">
      <c r="B315" s="11"/>
      <c r="C315" s="11"/>
    </row>
    <row r="316" spans="2:3" x14ac:dyDescent="0.25">
      <c r="B316" s="11"/>
      <c r="C316" s="11"/>
    </row>
    <row r="317" spans="2:3" x14ac:dyDescent="0.25">
      <c r="B317" s="11"/>
      <c r="C317" s="11"/>
    </row>
    <row r="318" spans="2:3" x14ac:dyDescent="0.25">
      <c r="B318" s="11"/>
      <c r="C318" s="11"/>
    </row>
    <row r="319" spans="2:3" x14ac:dyDescent="0.25">
      <c r="B319" s="11"/>
      <c r="C319" s="11"/>
    </row>
    <row r="320" spans="2:3" x14ac:dyDescent="0.25">
      <c r="B320" s="11"/>
      <c r="C320" s="11"/>
    </row>
    <row r="321" spans="2:3" x14ac:dyDescent="0.25">
      <c r="B321" s="11"/>
      <c r="C321" s="11"/>
    </row>
    <row r="322" spans="2:3" x14ac:dyDescent="0.25">
      <c r="B322" s="11"/>
      <c r="C322" s="11"/>
    </row>
    <row r="323" spans="2:3" x14ac:dyDescent="0.25">
      <c r="B323" s="11"/>
      <c r="C323" s="11"/>
    </row>
    <row r="324" spans="2:3" x14ac:dyDescent="0.25">
      <c r="B324" s="11"/>
      <c r="C324" s="11"/>
    </row>
    <row r="325" spans="2:3" x14ac:dyDescent="0.25">
      <c r="B325" s="11"/>
      <c r="C325" s="11"/>
    </row>
    <row r="326" spans="2:3" x14ac:dyDescent="0.25">
      <c r="B326" s="11"/>
      <c r="C326" s="11"/>
    </row>
    <row r="327" spans="2:3" x14ac:dyDescent="0.25">
      <c r="B327" s="11"/>
      <c r="C327" s="11"/>
    </row>
    <row r="328" spans="2:3" x14ac:dyDescent="0.25">
      <c r="B328" s="11"/>
      <c r="C328" s="11"/>
    </row>
    <row r="329" spans="2:3" x14ac:dyDescent="0.25">
      <c r="B329" s="11"/>
      <c r="C329" s="11"/>
    </row>
    <row r="330" spans="2:3" x14ac:dyDescent="0.25">
      <c r="B330" s="11"/>
      <c r="C330" s="11"/>
    </row>
    <row r="331" spans="2:3" x14ac:dyDescent="0.25">
      <c r="B331" s="11"/>
      <c r="C331" s="11"/>
    </row>
    <row r="332" spans="2:3" x14ac:dyDescent="0.25">
      <c r="B332" s="11"/>
      <c r="C332" s="11"/>
    </row>
    <row r="333" spans="2:3" x14ac:dyDescent="0.25">
      <c r="B333" s="11"/>
      <c r="C333" s="11"/>
    </row>
    <row r="334" spans="2:3" x14ac:dyDescent="0.25">
      <c r="B334" s="11"/>
      <c r="C334" s="11"/>
    </row>
    <row r="335" spans="2:3" x14ac:dyDescent="0.25">
      <c r="B335" s="11"/>
      <c r="C335" s="11"/>
    </row>
    <row r="336" spans="2:3" x14ac:dyDescent="0.25">
      <c r="B336" s="11"/>
      <c r="C336" s="11"/>
    </row>
    <row r="337" spans="2:3" x14ac:dyDescent="0.25">
      <c r="B337" s="11"/>
      <c r="C337" s="11"/>
    </row>
    <row r="338" spans="2:3" x14ac:dyDescent="0.25">
      <c r="B338" s="11"/>
      <c r="C338" s="11"/>
    </row>
    <row r="339" spans="2:3" x14ac:dyDescent="0.25">
      <c r="B339" s="11"/>
      <c r="C339" s="11"/>
    </row>
    <row r="340" spans="2:3" x14ac:dyDescent="0.25">
      <c r="B340" s="11"/>
      <c r="C340" s="11"/>
    </row>
    <row r="341" spans="2:3" x14ac:dyDescent="0.25">
      <c r="B341" s="11"/>
      <c r="C341" s="11"/>
    </row>
    <row r="342" spans="2:3" x14ac:dyDescent="0.25">
      <c r="B342" s="11"/>
      <c r="C342" s="11"/>
    </row>
    <row r="343" spans="2:3" x14ac:dyDescent="0.25">
      <c r="B343" s="11"/>
      <c r="C343" s="11"/>
    </row>
    <row r="344" spans="2:3" x14ac:dyDescent="0.25">
      <c r="B344" s="11"/>
      <c r="C344" s="11"/>
    </row>
    <row r="345" spans="2:3" x14ac:dyDescent="0.25">
      <c r="B345" s="11"/>
      <c r="C345" s="11"/>
    </row>
    <row r="346" spans="2:3" x14ac:dyDescent="0.25">
      <c r="B346" s="11"/>
      <c r="C346" s="11"/>
    </row>
    <row r="347" spans="2:3" x14ac:dyDescent="0.25">
      <c r="B347" s="11"/>
      <c r="C347" s="11"/>
    </row>
    <row r="348" spans="2:3" x14ac:dyDescent="0.25">
      <c r="B348" s="11"/>
      <c r="C348" s="11"/>
    </row>
    <row r="349" spans="2:3" x14ac:dyDescent="0.25">
      <c r="B349" s="11"/>
      <c r="C349" s="11"/>
    </row>
    <row r="350" spans="2:3" x14ac:dyDescent="0.25">
      <c r="B350" s="11"/>
      <c r="C350" s="11"/>
    </row>
    <row r="351" spans="2:3" x14ac:dyDescent="0.25">
      <c r="B351" s="11"/>
      <c r="C351" s="11"/>
    </row>
    <row r="352" spans="2:3" x14ac:dyDescent="0.25">
      <c r="B352" s="11"/>
      <c r="C352" s="11"/>
    </row>
    <row r="353" spans="2:3" x14ac:dyDescent="0.25">
      <c r="B353" s="11"/>
      <c r="C353" s="11"/>
    </row>
    <row r="354" spans="2:3" x14ac:dyDescent="0.25">
      <c r="B354" s="11"/>
      <c r="C354" s="11"/>
    </row>
    <row r="355" spans="2:3" x14ac:dyDescent="0.25">
      <c r="B355" s="11"/>
      <c r="C355" s="11"/>
    </row>
    <row r="356" spans="2:3" x14ac:dyDescent="0.25">
      <c r="B356" s="11"/>
      <c r="C356" s="11"/>
    </row>
    <row r="357" spans="2:3" x14ac:dyDescent="0.25">
      <c r="B357" s="11"/>
      <c r="C357" s="11"/>
    </row>
    <row r="358" spans="2:3" x14ac:dyDescent="0.25">
      <c r="B358" s="11"/>
      <c r="C358" s="11"/>
    </row>
    <row r="359" spans="2:3" x14ac:dyDescent="0.25">
      <c r="B359" s="11"/>
      <c r="C359" s="11"/>
    </row>
    <row r="360" spans="2:3" x14ac:dyDescent="0.25">
      <c r="B360" s="11"/>
      <c r="C360" s="11"/>
    </row>
    <row r="361" spans="2:3" x14ac:dyDescent="0.25">
      <c r="B361" s="11"/>
      <c r="C361" s="11"/>
    </row>
    <row r="362" spans="2:3" x14ac:dyDescent="0.25">
      <c r="B362" s="11"/>
      <c r="C362" s="11"/>
    </row>
    <row r="363" spans="2:3" x14ac:dyDescent="0.25">
      <c r="B363" s="11"/>
      <c r="C363" s="11"/>
    </row>
    <row r="364" spans="2:3" x14ac:dyDescent="0.25">
      <c r="B364" s="11"/>
      <c r="C364" s="11"/>
    </row>
    <row r="365" spans="2:3" x14ac:dyDescent="0.25">
      <c r="B365" s="11"/>
      <c r="C365" s="11"/>
    </row>
    <row r="366" spans="2:3" x14ac:dyDescent="0.25">
      <c r="B366" s="11"/>
      <c r="C366" s="11"/>
    </row>
    <row r="367" spans="2:3" x14ac:dyDescent="0.25">
      <c r="B367" s="11"/>
      <c r="C367" s="11"/>
    </row>
    <row r="368" spans="2:3" x14ac:dyDescent="0.25">
      <c r="B368" s="11"/>
      <c r="C368" s="11"/>
    </row>
    <row r="369" spans="2:3" x14ac:dyDescent="0.25">
      <c r="B369" s="11"/>
      <c r="C369" s="11"/>
    </row>
    <row r="370" spans="2:3" x14ac:dyDescent="0.25">
      <c r="B370" s="11"/>
      <c r="C370" s="11"/>
    </row>
    <row r="371" spans="2:3" x14ac:dyDescent="0.25">
      <c r="B371" s="11"/>
      <c r="C371" s="11"/>
    </row>
    <row r="372" spans="2:3" x14ac:dyDescent="0.25">
      <c r="B372" s="11"/>
      <c r="C372" s="11"/>
    </row>
    <row r="373" spans="2:3" x14ac:dyDescent="0.25">
      <c r="B373" s="11"/>
      <c r="C373" s="11"/>
    </row>
    <row r="374" spans="2:3" x14ac:dyDescent="0.25">
      <c r="B374" s="11"/>
      <c r="C374" s="11"/>
    </row>
    <row r="375" spans="2:3" x14ac:dyDescent="0.25">
      <c r="B375" s="11"/>
      <c r="C375" s="11"/>
    </row>
    <row r="376" spans="2:3" x14ac:dyDescent="0.25">
      <c r="B376" s="11"/>
      <c r="C376" s="11"/>
    </row>
    <row r="377" spans="2:3" x14ac:dyDescent="0.25">
      <c r="B377" s="11"/>
      <c r="C377" s="11"/>
    </row>
    <row r="378" spans="2:3" x14ac:dyDescent="0.25">
      <c r="B378" s="11"/>
      <c r="C378" s="11"/>
    </row>
    <row r="379" spans="2:3" x14ac:dyDescent="0.25">
      <c r="B379" s="11"/>
      <c r="C379" s="11"/>
    </row>
    <row r="380" spans="2:3" x14ac:dyDescent="0.25">
      <c r="B380" s="11"/>
      <c r="C380" s="11"/>
    </row>
    <row r="381" spans="2:3" x14ac:dyDescent="0.25">
      <c r="B381" s="11"/>
      <c r="C381" s="11"/>
    </row>
    <row r="382" spans="2:3" x14ac:dyDescent="0.25">
      <c r="B382" s="11"/>
      <c r="C382" s="11"/>
    </row>
    <row r="383" spans="2:3" x14ac:dyDescent="0.25">
      <c r="B383" s="11"/>
      <c r="C383" s="11"/>
    </row>
    <row r="384" spans="2:3" x14ac:dyDescent="0.25">
      <c r="B384" s="11"/>
      <c r="C384" s="11"/>
    </row>
    <row r="385" spans="2:3" x14ac:dyDescent="0.25">
      <c r="B385" s="11"/>
      <c r="C385" s="11"/>
    </row>
    <row r="386" spans="2:3" x14ac:dyDescent="0.25">
      <c r="B386" s="11"/>
      <c r="C386" s="11"/>
    </row>
    <row r="387" spans="2:3" x14ac:dyDescent="0.25">
      <c r="B387" s="11"/>
      <c r="C387" s="11"/>
    </row>
    <row r="388" spans="2:3" x14ac:dyDescent="0.25">
      <c r="B388" s="11"/>
      <c r="C388" s="11"/>
    </row>
    <row r="389" spans="2:3" x14ac:dyDescent="0.25">
      <c r="B389" s="11"/>
      <c r="C389" s="11"/>
    </row>
    <row r="390" spans="2:3" x14ac:dyDescent="0.25">
      <c r="B390" s="11"/>
      <c r="C390" s="11"/>
    </row>
    <row r="391" spans="2:3" x14ac:dyDescent="0.25">
      <c r="B391" s="11"/>
      <c r="C391" s="11"/>
    </row>
    <row r="392" spans="2:3" x14ac:dyDescent="0.25">
      <c r="B392" s="11"/>
      <c r="C392" s="11"/>
    </row>
    <row r="393" spans="2:3" x14ac:dyDescent="0.25">
      <c r="B393" s="11"/>
      <c r="C393" s="11"/>
    </row>
    <row r="394" spans="2:3" x14ac:dyDescent="0.25">
      <c r="B394" s="11"/>
      <c r="C394" s="11"/>
    </row>
    <row r="395" spans="2:3" x14ac:dyDescent="0.25">
      <c r="B395" s="11"/>
      <c r="C395" s="11"/>
    </row>
    <row r="396" spans="2:3" x14ac:dyDescent="0.25">
      <c r="B396" s="11"/>
      <c r="C396" s="11"/>
    </row>
    <row r="397" spans="2:3" x14ac:dyDescent="0.25">
      <c r="B397" s="11"/>
      <c r="C397" s="11"/>
    </row>
    <row r="398" spans="2:3" x14ac:dyDescent="0.25">
      <c r="B398" s="11"/>
      <c r="C398" s="11"/>
    </row>
    <row r="399" spans="2:3" x14ac:dyDescent="0.25">
      <c r="B399" s="11"/>
      <c r="C399" s="11"/>
    </row>
    <row r="400" spans="2:3" x14ac:dyDescent="0.25">
      <c r="B400" s="11"/>
      <c r="C400" s="11"/>
    </row>
    <row r="401" spans="2:3" x14ac:dyDescent="0.25">
      <c r="B401" s="11"/>
      <c r="C401" s="11"/>
    </row>
    <row r="402" spans="2:3" x14ac:dyDescent="0.25">
      <c r="B402" s="11"/>
      <c r="C402" s="11"/>
    </row>
    <row r="403" spans="2:3" x14ac:dyDescent="0.25">
      <c r="B403" s="11"/>
      <c r="C403" s="11"/>
    </row>
    <row r="404" spans="2:3" x14ac:dyDescent="0.25">
      <c r="B404" s="11"/>
      <c r="C404" s="11"/>
    </row>
    <row r="405" spans="2:3" x14ac:dyDescent="0.25">
      <c r="B405" s="11"/>
      <c r="C405" s="11"/>
    </row>
    <row r="406" spans="2:3" x14ac:dyDescent="0.25">
      <c r="B406" s="11"/>
      <c r="C406" s="11"/>
    </row>
    <row r="407" spans="2:3" x14ac:dyDescent="0.25">
      <c r="B407" s="11"/>
      <c r="C407" s="11"/>
    </row>
    <row r="408" spans="2:3" x14ac:dyDescent="0.25">
      <c r="B408" s="11"/>
      <c r="C408" s="11"/>
    </row>
    <row r="409" spans="2:3" x14ac:dyDescent="0.25">
      <c r="B409" s="11"/>
      <c r="C409" s="11"/>
    </row>
    <row r="410" spans="2:3" x14ac:dyDescent="0.25">
      <c r="B410" s="11"/>
      <c r="C410" s="11"/>
    </row>
    <row r="411" spans="2:3" x14ac:dyDescent="0.25">
      <c r="B411" s="11"/>
      <c r="C411" s="11"/>
    </row>
    <row r="412" spans="2:3" x14ac:dyDescent="0.25">
      <c r="B412" s="11"/>
      <c r="C412" s="11"/>
    </row>
    <row r="413" spans="2:3" x14ac:dyDescent="0.25">
      <c r="B413" s="11"/>
      <c r="C413" s="11"/>
    </row>
    <row r="414" spans="2:3" x14ac:dyDescent="0.25">
      <c r="B414" s="11"/>
      <c r="C414" s="11"/>
    </row>
    <row r="415" spans="2:3" x14ac:dyDescent="0.25">
      <c r="B415" s="11"/>
      <c r="C415" s="11"/>
    </row>
    <row r="416" spans="2:3" x14ac:dyDescent="0.25">
      <c r="B416" s="11"/>
      <c r="C416" s="11"/>
    </row>
    <row r="417" spans="2:3" x14ac:dyDescent="0.25">
      <c r="B417" s="11"/>
      <c r="C417" s="11"/>
    </row>
    <row r="418" spans="2:3" x14ac:dyDescent="0.25">
      <c r="B418" s="11"/>
      <c r="C418" s="11"/>
    </row>
    <row r="419" spans="2:3" x14ac:dyDescent="0.25">
      <c r="B419" s="11"/>
      <c r="C419" s="11"/>
    </row>
    <row r="420" spans="2:3" x14ac:dyDescent="0.25">
      <c r="B420" s="11"/>
      <c r="C420" s="11"/>
    </row>
    <row r="421" spans="2:3" x14ac:dyDescent="0.25">
      <c r="B421" s="11"/>
      <c r="C421" s="11"/>
    </row>
    <row r="422" spans="2:3" x14ac:dyDescent="0.25">
      <c r="B422" s="11"/>
      <c r="C422" s="11"/>
    </row>
    <row r="423" spans="2:3" x14ac:dyDescent="0.25">
      <c r="B423" s="11"/>
      <c r="C423" s="11"/>
    </row>
    <row r="424" spans="2:3" x14ac:dyDescent="0.25">
      <c r="B424" s="11"/>
      <c r="C424" s="11"/>
    </row>
    <row r="425" spans="2:3" x14ac:dyDescent="0.25">
      <c r="B425" s="11"/>
      <c r="C425" s="11"/>
    </row>
    <row r="426" spans="2:3" x14ac:dyDescent="0.25">
      <c r="B426" s="11"/>
      <c r="C426" s="11"/>
    </row>
    <row r="427" spans="2:3" x14ac:dyDescent="0.25">
      <c r="B427" s="11"/>
      <c r="C427" s="11"/>
    </row>
    <row r="428" spans="2:3" x14ac:dyDescent="0.25">
      <c r="B428" s="11"/>
      <c r="C428" s="11"/>
    </row>
    <row r="429" spans="2:3" x14ac:dyDescent="0.25">
      <c r="B429" s="11"/>
      <c r="C429" s="11"/>
    </row>
    <row r="430" spans="2:3" x14ac:dyDescent="0.25">
      <c r="B430" s="11"/>
      <c r="C430" s="11"/>
    </row>
    <row r="431" spans="2:3" x14ac:dyDescent="0.25">
      <c r="B431" s="11"/>
      <c r="C431" s="11"/>
    </row>
    <row r="432" spans="2:3" x14ac:dyDescent="0.25">
      <c r="B432" s="11"/>
      <c r="C432" s="11"/>
    </row>
    <row r="433" spans="2:3" x14ac:dyDescent="0.25">
      <c r="B433" s="11"/>
      <c r="C433" s="11"/>
    </row>
    <row r="434" spans="2:3" x14ac:dyDescent="0.25">
      <c r="B434" s="11"/>
      <c r="C434" s="11"/>
    </row>
    <row r="435" spans="2:3" x14ac:dyDescent="0.25">
      <c r="B435" s="11"/>
      <c r="C435" s="11"/>
    </row>
    <row r="436" spans="2:3" x14ac:dyDescent="0.25">
      <c r="B436" s="11"/>
      <c r="C436" s="11"/>
    </row>
    <row r="437" spans="2:3" x14ac:dyDescent="0.25">
      <c r="B437" s="11"/>
      <c r="C437" s="11"/>
    </row>
    <row r="438" spans="2:3" x14ac:dyDescent="0.25">
      <c r="B438" s="11"/>
      <c r="C438" s="11"/>
    </row>
    <row r="439" spans="2:3" x14ac:dyDescent="0.25">
      <c r="B439" s="11"/>
      <c r="C439" s="11"/>
    </row>
    <row r="440" spans="2:3" x14ac:dyDescent="0.25">
      <c r="B440" s="11"/>
      <c r="C440" s="11"/>
    </row>
    <row r="441" spans="2:3" x14ac:dyDescent="0.25">
      <c r="B441" s="11"/>
      <c r="C441" s="11"/>
    </row>
    <row r="442" spans="2:3" x14ac:dyDescent="0.25">
      <c r="B442" s="11"/>
      <c r="C442" s="11"/>
    </row>
    <row r="443" spans="2:3" x14ac:dyDescent="0.25">
      <c r="B443" s="11"/>
      <c r="C443" s="11"/>
    </row>
    <row r="444" spans="2:3" x14ac:dyDescent="0.25">
      <c r="B444" s="11"/>
      <c r="C444" s="11"/>
    </row>
    <row r="445" spans="2:3" x14ac:dyDescent="0.25">
      <c r="B445" s="11"/>
      <c r="C445" s="11"/>
    </row>
    <row r="446" spans="2:3" x14ac:dyDescent="0.25">
      <c r="B446" s="11"/>
      <c r="C446" s="11"/>
    </row>
    <row r="447" spans="2:3" x14ac:dyDescent="0.25">
      <c r="B447" s="11"/>
      <c r="C447" s="11"/>
    </row>
    <row r="448" spans="2:3" x14ac:dyDescent="0.25">
      <c r="B448" s="11"/>
      <c r="C448" s="11"/>
    </row>
    <row r="449" spans="2:3" x14ac:dyDescent="0.25">
      <c r="B449" s="11"/>
      <c r="C449" s="11"/>
    </row>
    <row r="450" spans="2:3" x14ac:dyDescent="0.25">
      <c r="B450" s="11"/>
      <c r="C450" s="11"/>
    </row>
    <row r="451" spans="2:3" x14ac:dyDescent="0.25">
      <c r="B451" s="11"/>
      <c r="C451" s="11"/>
    </row>
    <row r="452" spans="2:3" x14ac:dyDescent="0.25">
      <c r="B452" s="11"/>
      <c r="C452" s="11"/>
    </row>
    <row r="453" spans="2:3" x14ac:dyDescent="0.25">
      <c r="B453" s="11"/>
      <c r="C453" s="11"/>
    </row>
    <row r="454" spans="2:3" x14ac:dyDescent="0.25">
      <c r="B454" s="11"/>
      <c r="C454" s="11"/>
    </row>
    <row r="455" spans="2:3" x14ac:dyDescent="0.25">
      <c r="B455" s="11"/>
      <c r="C455" s="11"/>
    </row>
    <row r="456" spans="2:3" x14ac:dyDescent="0.25">
      <c r="B456" s="11"/>
      <c r="C456" s="11"/>
    </row>
    <row r="457" spans="2:3" x14ac:dyDescent="0.25">
      <c r="B457" s="11"/>
      <c r="C457" s="11"/>
    </row>
    <row r="458" spans="2:3" x14ac:dyDescent="0.25">
      <c r="B458" s="11"/>
      <c r="C458" s="11"/>
    </row>
    <row r="459" spans="2:3" x14ac:dyDescent="0.25">
      <c r="B459" s="11"/>
      <c r="C459" s="11"/>
    </row>
    <row r="460" spans="2:3" x14ac:dyDescent="0.25">
      <c r="B460" s="11"/>
      <c r="C460" s="11"/>
    </row>
    <row r="461" spans="2:3" x14ac:dyDescent="0.25">
      <c r="B461" s="11"/>
      <c r="C461" s="11"/>
    </row>
    <row r="462" spans="2:3" x14ac:dyDescent="0.25">
      <c r="B462" s="11"/>
      <c r="C462" s="11"/>
    </row>
    <row r="463" spans="2:3" x14ac:dyDescent="0.25">
      <c r="B463" s="11"/>
      <c r="C463" s="11"/>
    </row>
    <row r="464" spans="2:3" x14ac:dyDescent="0.25">
      <c r="B464" s="11"/>
      <c r="C464" s="11"/>
    </row>
    <row r="465" spans="2:3" x14ac:dyDescent="0.25">
      <c r="B465" s="11"/>
      <c r="C465" s="11"/>
    </row>
    <row r="466" spans="2:3" x14ac:dyDescent="0.25">
      <c r="B466" s="11"/>
      <c r="C466" s="11"/>
    </row>
    <row r="467" spans="2:3" x14ac:dyDescent="0.25">
      <c r="B467" s="11"/>
      <c r="C467" s="11"/>
    </row>
    <row r="468" spans="2:3" x14ac:dyDescent="0.25">
      <c r="B468" s="11"/>
      <c r="C468" s="11"/>
    </row>
    <row r="469" spans="2:3" x14ac:dyDescent="0.25">
      <c r="B469" s="11"/>
      <c r="C469" s="11"/>
    </row>
    <row r="470" spans="2:3" x14ac:dyDescent="0.25">
      <c r="B470" s="11"/>
      <c r="C470" s="11"/>
    </row>
    <row r="471" spans="2:3" x14ac:dyDescent="0.25">
      <c r="B471" s="11"/>
      <c r="C471" s="11"/>
    </row>
    <row r="472" spans="2:3" x14ac:dyDescent="0.25">
      <c r="B472" s="11"/>
      <c r="C472" s="11"/>
    </row>
    <row r="473" spans="2:3" x14ac:dyDescent="0.25">
      <c r="B473" s="11"/>
      <c r="C473" s="11"/>
    </row>
    <row r="474" spans="2:3" x14ac:dyDescent="0.25">
      <c r="B474" s="11"/>
      <c r="C474" s="11"/>
    </row>
    <row r="475" spans="2:3" x14ac:dyDescent="0.25">
      <c r="B475" s="11"/>
      <c r="C475" s="11"/>
    </row>
    <row r="476" spans="2:3" x14ac:dyDescent="0.25">
      <c r="B476" s="11"/>
      <c r="C476" s="11"/>
    </row>
    <row r="477" spans="2:3" x14ac:dyDescent="0.25">
      <c r="B477" s="11"/>
      <c r="C477" s="11"/>
    </row>
    <row r="478" spans="2:3" x14ac:dyDescent="0.25">
      <c r="B478" s="11"/>
      <c r="C478" s="11"/>
    </row>
    <row r="479" spans="2:3" x14ac:dyDescent="0.25">
      <c r="B479" s="11"/>
      <c r="C479" s="11"/>
    </row>
    <row r="480" spans="2:3" x14ac:dyDescent="0.25">
      <c r="B480" s="11"/>
      <c r="C480" s="11"/>
    </row>
    <row r="481" spans="2:3" x14ac:dyDescent="0.25">
      <c r="B481" s="11"/>
      <c r="C481" s="11"/>
    </row>
    <row r="482" spans="2:3" x14ac:dyDescent="0.25">
      <c r="B482" s="11"/>
      <c r="C482" s="11"/>
    </row>
    <row r="483" spans="2:3" x14ac:dyDescent="0.25">
      <c r="B483" s="11"/>
      <c r="C483" s="11"/>
    </row>
    <row r="484" spans="2:3" x14ac:dyDescent="0.25">
      <c r="B484" s="11"/>
      <c r="C484" s="11"/>
    </row>
    <row r="485" spans="2:3" x14ac:dyDescent="0.25">
      <c r="B485" s="11"/>
      <c r="C485" s="11"/>
    </row>
    <row r="486" spans="2:3" x14ac:dyDescent="0.25">
      <c r="B486" s="11"/>
      <c r="C486" s="11"/>
    </row>
    <row r="487" spans="2:3" x14ac:dyDescent="0.25">
      <c r="B487" s="11"/>
      <c r="C487" s="11"/>
    </row>
    <row r="488" spans="2:3" x14ac:dyDescent="0.25">
      <c r="B488" s="11"/>
      <c r="C488" s="11"/>
    </row>
    <row r="489" spans="2:3" x14ac:dyDescent="0.25">
      <c r="B489" s="11"/>
      <c r="C489" s="11"/>
    </row>
    <row r="490" spans="2:3" x14ac:dyDescent="0.25">
      <c r="B490" s="11"/>
      <c r="C490" s="11"/>
    </row>
    <row r="491" spans="2:3" x14ac:dyDescent="0.25">
      <c r="B491" s="11"/>
      <c r="C491" s="11"/>
    </row>
    <row r="492" spans="2:3" x14ac:dyDescent="0.25">
      <c r="B492" s="11"/>
      <c r="C492" s="11"/>
    </row>
    <row r="493" spans="2:3" x14ac:dyDescent="0.25">
      <c r="B493" s="11"/>
      <c r="C493" s="11"/>
    </row>
    <row r="494" spans="2:3" x14ac:dyDescent="0.25">
      <c r="B494" s="11"/>
      <c r="C494" s="11"/>
    </row>
    <row r="495" spans="2:3" x14ac:dyDescent="0.25">
      <c r="B495" s="11"/>
      <c r="C495" s="11"/>
    </row>
    <row r="496" spans="2:3" x14ac:dyDescent="0.25">
      <c r="B496" s="11"/>
      <c r="C496" s="11"/>
    </row>
    <row r="497" spans="2:3" x14ac:dyDescent="0.25">
      <c r="B497" s="11"/>
      <c r="C497" s="11"/>
    </row>
    <row r="498" spans="2:3" x14ac:dyDescent="0.25">
      <c r="B498" s="11"/>
      <c r="C498" s="11"/>
    </row>
    <row r="499" spans="2:3" x14ac:dyDescent="0.25">
      <c r="B499" s="11"/>
      <c r="C499" s="11"/>
    </row>
    <row r="500" spans="2:3" x14ac:dyDescent="0.25">
      <c r="B500" s="11"/>
      <c r="C500" s="11"/>
    </row>
    <row r="501" spans="2:3" x14ac:dyDescent="0.25">
      <c r="B501" s="11"/>
      <c r="C501" s="11"/>
    </row>
    <row r="502" spans="2:3" x14ac:dyDescent="0.25">
      <c r="B502" s="11"/>
      <c r="C502" s="11"/>
    </row>
    <row r="503" spans="2:3" x14ac:dyDescent="0.25">
      <c r="B503" s="11"/>
      <c r="C503" s="11"/>
    </row>
    <row r="504" spans="2:3" x14ac:dyDescent="0.25">
      <c r="B504" s="11"/>
      <c r="C504" s="11"/>
    </row>
    <row r="505" spans="2:3" x14ac:dyDescent="0.25">
      <c r="B505" s="11"/>
      <c r="C505" s="11"/>
    </row>
    <row r="506" spans="2:3" x14ac:dyDescent="0.25">
      <c r="B506" s="11"/>
      <c r="C506" s="11"/>
    </row>
    <row r="507" spans="2:3" x14ac:dyDescent="0.25">
      <c r="B507" s="11"/>
      <c r="C507" s="11"/>
    </row>
    <row r="508" spans="2:3" x14ac:dyDescent="0.25">
      <c r="B508" s="11"/>
      <c r="C508" s="11"/>
    </row>
    <row r="509" spans="2:3" x14ac:dyDescent="0.25">
      <c r="B509" s="11"/>
      <c r="C509" s="11"/>
    </row>
    <row r="510" spans="2:3" x14ac:dyDescent="0.25">
      <c r="B510" s="11"/>
      <c r="C510" s="11"/>
    </row>
    <row r="511" spans="2:3" x14ac:dyDescent="0.25">
      <c r="B511" s="11"/>
      <c r="C511" s="11"/>
    </row>
    <row r="512" spans="2:3" x14ac:dyDescent="0.25">
      <c r="B512" s="11"/>
      <c r="C512" s="11"/>
    </row>
    <row r="513" spans="2:3" x14ac:dyDescent="0.25">
      <c r="B513" s="11"/>
      <c r="C513" s="11"/>
    </row>
    <row r="514" spans="2:3" x14ac:dyDescent="0.25">
      <c r="B514" s="11"/>
      <c r="C514" s="11"/>
    </row>
    <row r="515" spans="2:3" x14ac:dyDescent="0.25">
      <c r="B515" s="11"/>
      <c r="C515" s="11"/>
    </row>
    <row r="516" spans="2:3" x14ac:dyDescent="0.25">
      <c r="B516" s="11"/>
      <c r="C516" s="11"/>
    </row>
    <row r="517" spans="2:3" x14ac:dyDescent="0.25">
      <c r="B517" s="11"/>
      <c r="C517" s="11"/>
    </row>
    <row r="518" spans="2:3" x14ac:dyDescent="0.25">
      <c r="B518" s="11"/>
      <c r="C518" s="11"/>
    </row>
    <row r="519" spans="2:3" x14ac:dyDescent="0.25">
      <c r="B519" s="11"/>
      <c r="C519" s="11"/>
    </row>
    <row r="520" spans="2:3" x14ac:dyDescent="0.25">
      <c r="B520" s="11"/>
      <c r="C520" s="11"/>
    </row>
    <row r="521" spans="2:3" x14ac:dyDescent="0.25">
      <c r="B521" s="11"/>
      <c r="C521" s="11"/>
    </row>
    <row r="522" spans="2:3" x14ac:dyDescent="0.25">
      <c r="B522" s="11"/>
      <c r="C522" s="11"/>
    </row>
    <row r="523" spans="2:3" x14ac:dyDescent="0.25">
      <c r="B523" s="11"/>
      <c r="C523" s="11"/>
    </row>
    <row r="524" spans="2:3" x14ac:dyDescent="0.25">
      <c r="B524" s="11"/>
      <c r="C524" s="11"/>
    </row>
    <row r="525" spans="2:3" x14ac:dyDescent="0.25">
      <c r="B525" s="11"/>
      <c r="C525" s="11"/>
    </row>
    <row r="526" spans="2:3" x14ac:dyDescent="0.25">
      <c r="B526" s="11"/>
      <c r="C526" s="11"/>
    </row>
    <row r="527" spans="2:3" x14ac:dyDescent="0.25">
      <c r="B527" s="11"/>
      <c r="C527" s="11"/>
    </row>
    <row r="528" spans="2:3" x14ac:dyDescent="0.25">
      <c r="B528" s="11"/>
      <c r="C528" s="11"/>
    </row>
    <row r="529" spans="2:3" x14ac:dyDescent="0.25">
      <c r="B529" s="11"/>
      <c r="C529" s="11"/>
    </row>
    <row r="530" spans="2:3" x14ac:dyDescent="0.25">
      <c r="B530" s="11"/>
      <c r="C530" s="11"/>
    </row>
    <row r="531" spans="2:3" x14ac:dyDescent="0.25">
      <c r="B531" s="11"/>
      <c r="C531" s="11"/>
    </row>
    <row r="532" spans="2:3" x14ac:dyDescent="0.25">
      <c r="B532" s="11"/>
      <c r="C532" s="11"/>
    </row>
    <row r="533" spans="2:3" x14ac:dyDescent="0.25">
      <c r="B533" s="11"/>
      <c r="C533" s="11"/>
    </row>
    <row r="534" spans="2:3" x14ac:dyDescent="0.25">
      <c r="B534" s="11"/>
      <c r="C534" s="11"/>
    </row>
    <row r="535" spans="2:3" x14ac:dyDescent="0.25">
      <c r="B535" s="11"/>
      <c r="C535" s="11"/>
    </row>
    <row r="536" spans="2:3" x14ac:dyDescent="0.25">
      <c r="B536" s="11"/>
      <c r="C536" s="11"/>
    </row>
    <row r="537" spans="2:3" x14ac:dyDescent="0.25">
      <c r="B537" s="11"/>
      <c r="C537" s="11"/>
    </row>
    <row r="538" spans="2:3" x14ac:dyDescent="0.25">
      <c r="B538" s="11"/>
      <c r="C538" s="11"/>
    </row>
    <row r="539" spans="2:3" x14ac:dyDescent="0.25">
      <c r="B539" s="11"/>
      <c r="C539" s="11"/>
    </row>
    <row r="540" spans="2:3" x14ac:dyDescent="0.25">
      <c r="B540" s="11"/>
      <c r="C540" s="11"/>
    </row>
    <row r="541" spans="2:3" x14ac:dyDescent="0.25">
      <c r="B541" s="11"/>
      <c r="C541" s="11"/>
    </row>
    <row r="542" spans="2:3" x14ac:dyDescent="0.25">
      <c r="B542" s="11"/>
      <c r="C542" s="11"/>
    </row>
    <row r="543" spans="2:3" x14ac:dyDescent="0.25">
      <c r="B543" s="11"/>
      <c r="C543" s="11"/>
    </row>
    <row r="544" spans="2:3" x14ac:dyDescent="0.25">
      <c r="B544" s="11"/>
      <c r="C544" s="11"/>
    </row>
    <row r="545" spans="2:3" x14ac:dyDescent="0.25">
      <c r="B545" s="11"/>
      <c r="C545" s="11"/>
    </row>
    <row r="546" spans="2:3" x14ac:dyDescent="0.25">
      <c r="B546" s="11"/>
      <c r="C546" s="11"/>
    </row>
    <row r="547" spans="2:3" x14ac:dyDescent="0.25">
      <c r="B547" s="11"/>
      <c r="C547" s="11"/>
    </row>
    <row r="548" spans="2:3" x14ac:dyDescent="0.25">
      <c r="B548" s="11"/>
      <c r="C548" s="11"/>
    </row>
    <row r="549" spans="2:3" x14ac:dyDescent="0.25">
      <c r="B549" s="11"/>
      <c r="C549" s="11"/>
    </row>
    <row r="550" spans="2:3" x14ac:dyDescent="0.25">
      <c r="B550" s="11"/>
      <c r="C550" s="11"/>
    </row>
    <row r="551" spans="2:3" x14ac:dyDescent="0.25">
      <c r="B551" s="11"/>
      <c r="C551" s="11"/>
    </row>
    <row r="552" spans="2:3" x14ac:dyDescent="0.25">
      <c r="B552" s="11"/>
      <c r="C552" s="11"/>
    </row>
    <row r="553" spans="2:3" x14ac:dyDescent="0.25">
      <c r="B553" s="11"/>
      <c r="C553" s="11"/>
    </row>
    <row r="554" spans="2:3" x14ac:dyDescent="0.25">
      <c r="B554" s="11"/>
      <c r="C554" s="11"/>
    </row>
    <row r="555" spans="2:3" x14ac:dyDescent="0.25">
      <c r="B555" s="11"/>
      <c r="C555" s="11"/>
    </row>
    <row r="556" spans="2:3" x14ac:dyDescent="0.25">
      <c r="B556" s="11"/>
      <c r="C556" s="11"/>
    </row>
    <row r="557" spans="2:3" x14ac:dyDescent="0.25">
      <c r="B557" s="11"/>
      <c r="C557" s="11"/>
    </row>
    <row r="558" spans="2:3" x14ac:dyDescent="0.25">
      <c r="B558" s="11"/>
      <c r="C558" s="11"/>
    </row>
    <row r="559" spans="2:3" x14ac:dyDescent="0.25">
      <c r="B559" s="11"/>
      <c r="C559" s="11"/>
    </row>
    <row r="560" spans="2:3" x14ac:dyDescent="0.25">
      <c r="B560" s="11"/>
      <c r="C560" s="11"/>
    </row>
    <row r="561" spans="2:3" x14ac:dyDescent="0.25">
      <c r="B561" s="11"/>
      <c r="C561" s="11"/>
    </row>
    <row r="562" spans="2:3" x14ac:dyDescent="0.25">
      <c r="B562" s="11"/>
      <c r="C562" s="11"/>
    </row>
    <row r="563" spans="2:3" x14ac:dyDescent="0.25">
      <c r="B563" s="11"/>
      <c r="C563" s="11"/>
    </row>
    <row r="564" spans="2:3" x14ac:dyDescent="0.25">
      <c r="B564" s="11"/>
      <c r="C564" s="11"/>
    </row>
    <row r="565" spans="2:3" x14ac:dyDescent="0.25">
      <c r="B565" s="11"/>
      <c r="C565" s="11"/>
    </row>
    <row r="566" spans="2:3" x14ac:dyDescent="0.25">
      <c r="B566" s="11"/>
      <c r="C566" s="11"/>
    </row>
    <row r="567" spans="2:3" x14ac:dyDescent="0.25">
      <c r="B567" s="11"/>
      <c r="C567" s="11"/>
    </row>
    <row r="568" spans="2:3" x14ac:dyDescent="0.25">
      <c r="B568" s="11"/>
      <c r="C568" s="11"/>
    </row>
    <row r="569" spans="2:3" x14ac:dyDescent="0.25">
      <c r="B569" s="11"/>
      <c r="C569" s="11"/>
    </row>
    <row r="570" spans="2:3" x14ac:dyDescent="0.25">
      <c r="B570" s="11"/>
      <c r="C570" s="11"/>
    </row>
    <row r="571" spans="2:3" x14ac:dyDescent="0.25">
      <c r="B571" s="11"/>
      <c r="C571" s="11"/>
    </row>
    <row r="572" spans="2:3" x14ac:dyDescent="0.25">
      <c r="B572" s="11"/>
      <c r="C572" s="11"/>
    </row>
    <row r="573" spans="2:3" x14ac:dyDescent="0.25">
      <c r="B573" s="11"/>
      <c r="C573" s="11"/>
    </row>
    <row r="574" spans="2:3" x14ac:dyDescent="0.25">
      <c r="B574" s="11"/>
      <c r="C574" s="11"/>
    </row>
    <row r="575" spans="2:3" x14ac:dyDescent="0.25">
      <c r="B575" s="11"/>
      <c r="C575" s="11"/>
    </row>
    <row r="576" spans="2:3" x14ac:dyDescent="0.25">
      <c r="B576" s="11"/>
      <c r="C576" s="11"/>
    </row>
    <row r="577" spans="2:3" x14ac:dyDescent="0.25">
      <c r="B577" s="11"/>
      <c r="C577" s="11"/>
    </row>
    <row r="578" spans="2:3" x14ac:dyDescent="0.25">
      <c r="B578" s="11"/>
      <c r="C578" s="11"/>
    </row>
    <row r="579" spans="2:3" x14ac:dyDescent="0.25">
      <c r="B579" s="11"/>
      <c r="C579" s="11"/>
    </row>
    <row r="580" spans="2:3" x14ac:dyDescent="0.25">
      <c r="B580" s="11"/>
      <c r="C580" s="11"/>
    </row>
    <row r="581" spans="2:3" x14ac:dyDescent="0.25">
      <c r="B581" s="11"/>
      <c r="C581" s="11"/>
    </row>
    <row r="582" spans="2:3" x14ac:dyDescent="0.25">
      <c r="B582" s="11"/>
      <c r="C582" s="11"/>
    </row>
    <row r="583" spans="2:3" x14ac:dyDescent="0.25">
      <c r="B583" s="11"/>
      <c r="C583" s="11"/>
    </row>
    <row r="584" spans="2:3" x14ac:dyDescent="0.25">
      <c r="B584" s="11"/>
      <c r="C584" s="11"/>
    </row>
    <row r="585" spans="2:3" x14ac:dyDescent="0.25">
      <c r="B585" s="11"/>
      <c r="C585" s="11"/>
    </row>
    <row r="586" spans="2:3" x14ac:dyDescent="0.25">
      <c r="B586" s="11"/>
      <c r="C586" s="11"/>
    </row>
    <row r="587" spans="2:3" x14ac:dyDescent="0.25">
      <c r="B587" s="11"/>
      <c r="C587" s="11"/>
    </row>
    <row r="588" spans="2:3" x14ac:dyDescent="0.25">
      <c r="B588" s="11"/>
      <c r="C588" s="11"/>
    </row>
    <row r="589" spans="2:3" x14ac:dyDescent="0.25">
      <c r="B589" s="11"/>
      <c r="C589" s="11"/>
    </row>
    <row r="590" spans="2:3" x14ac:dyDescent="0.25">
      <c r="B590" s="11"/>
      <c r="C590" s="11"/>
    </row>
    <row r="591" spans="2:3" x14ac:dyDescent="0.25">
      <c r="B591" s="11"/>
      <c r="C591" s="11"/>
    </row>
    <row r="592" spans="2:3" x14ac:dyDescent="0.25">
      <c r="B592" s="11"/>
      <c r="C592" s="11"/>
    </row>
    <row r="593" spans="2:3" x14ac:dyDescent="0.25">
      <c r="B593" s="11"/>
      <c r="C593" s="11"/>
    </row>
    <row r="594" spans="2:3" x14ac:dyDescent="0.25">
      <c r="B594" s="11"/>
      <c r="C594" s="11"/>
    </row>
    <row r="595" spans="2:3" x14ac:dyDescent="0.25">
      <c r="B595" s="11"/>
      <c r="C595" s="11"/>
    </row>
    <row r="596" spans="2:3" x14ac:dyDescent="0.25">
      <c r="B596" s="11"/>
      <c r="C596" s="11"/>
    </row>
    <row r="597" spans="2:3" x14ac:dyDescent="0.25">
      <c r="B597" s="11"/>
      <c r="C597" s="11"/>
    </row>
    <row r="598" spans="2:3" x14ac:dyDescent="0.25">
      <c r="B598" s="11"/>
      <c r="C598" s="11"/>
    </row>
    <row r="599" spans="2:3" x14ac:dyDescent="0.25">
      <c r="B599" s="11"/>
      <c r="C599" s="11"/>
    </row>
    <row r="600" spans="2:3" x14ac:dyDescent="0.25">
      <c r="B600" s="11"/>
      <c r="C600" s="11"/>
    </row>
    <row r="601" spans="2:3" x14ac:dyDescent="0.25">
      <c r="B601" s="11"/>
      <c r="C601" s="11"/>
    </row>
    <row r="602" spans="2:3" x14ac:dyDescent="0.25">
      <c r="B602" s="11"/>
      <c r="C602" s="11"/>
    </row>
    <row r="603" spans="2:3" x14ac:dyDescent="0.25">
      <c r="B603" s="11"/>
      <c r="C603" s="11"/>
    </row>
    <row r="604" spans="2:3" x14ac:dyDescent="0.25">
      <c r="B604" s="11"/>
      <c r="C604" s="11"/>
    </row>
    <row r="605" spans="2:3" x14ac:dyDescent="0.25">
      <c r="B605" s="11"/>
      <c r="C605" s="11"/>
    </row>
    <row r="606" spans="2:3" x14ac:dyDescent="0.25">
      <c r="B606" s="11"/>
      <c r="C606" s="11"/>
    </row>
    <row r="607" spans="2:3" x14ac:dyDescent="0.25">
      <c r="B607" s="11"/>
      <c r="C607" s="11"/>
    </row>
    <row r="608" spans="2:3" x14ac:dyDescent="0.25">
      <c r="B608" s="11"/>
      <c r="C608" s="11"/>
    </row>
    <row r="609" spans="2:3" x14ac:dyDescent="0.25">
      <c r="B609" s="11"/>
      <c r="C609" s="11"/>
    </row>
    <row r="610" spans="2:3" x14ac:dyDescent="0.25">
      <c r="B610" s="11"/>
      <c r="C610" s="11"/>
    </row>
    <row r="611" spans="2:3" x14ac:dyDescent="0.25">
      <c r="B611" s="11"/>
      <c r="C611" s="11"/>
    </row>
    <row r="612" spans="2:3" x14ac:dyDescent="0.25">
      <c r="B612" s="11"/>
      <c r="C612" s="11"/>
    </row>
    <row r="613" spans="2:3" x14ac:dyDescent="0.25">
      <c r="B613" s="11"/>
      <c r="C613" s="11"/>
    </row>
    <row r="614" spans="2:3" x14ac:dyDescent="0.25">
      <c r="B614" s="11"/>
      <c r="C614" s="11"/>
    </row>
    <row r="615" spans="2:3" x14ac:dyDescent="0.25">
      <c r="B615" s="11"/>
      <c r="C615" s="11"/>
    </row>
    <row r="616" spans="2:3" x14ac:dyDescent="0.25">
      <c r="B616" s="11"/>
      <c r="C616" s="11"/>
    </row>
    <row r="617" spans="2:3" x14ac:dyDescent="0.25">
      <c r="B617" s="11"/>
      <c r="C617" s="11"/>
    </row>
    <row r="618" spans="2:3" x14ac:dyDescent="0.25">
      <c r="B618" s="11"/>
      <c r="C618" s="11"/>
    </row>
    <row r="619" spans="2:3" x14ac:dyDescent="0.25">
      <c r="B619" s="11"/>
      <c r="C619" s="11"/>
    </row>
    <row r="620" spans="2:3" x14ac:dyDescent="0.25">
      <c r="B620" s="11"/>
      <c r="C620" s="11"/>
    </row>
    <row r="621" spans="2:3" x14ac:dyDescent="0.25">
      <c r="B621" s="11"/>
      <c r="C621" s="11"/>
    </row>
    <row r="622" spans="2:3" x14ac:dyDescent="0.25">
      <c r="B622" s="11"/>
      <c r="C622" s="11"/>
    </row>
    <row r="623" spans="2:3" x14ac:dyDescent="0.25">
      <c r="B623" s="11"/>
      <c r="C623" s="11"/>
    </row>
    <row r="624" spans="2:3" x14ac:dyDescent="0.25">
      <c r="B624" s="11"/>
      <c r="C624" s="11"/>
    </row>
    <row r="625" spans="2:3" x14ac:dyDescent="0.25">
      <c r="B625" s="11"/>
      <c r="C625" s="11"/>
    </row>
    <row r="626" spans="2:3" x14ac:dyDescent="0.25">
      <c r="B626" s="11"/>
      <c r="C626" s="11"/>
    </row>
  </sheetData>
  <mergeCells count="17">
    <mergeCell ref="F2:M2"/>
    <mergeCell ref="B4:B7"/>
    <mergeCell ref="A4:A7"/>
    <mergeCell ref="Q1:S1"/>
    <mergeCell ref="J4:P4"/>
    <mergeCell ref="D4:I4"/>
    <mergeCell ref="J5:K6"/>
    <mergeCell ref="L5:N5"/>
    <mergeCell ref="N6:N7"/>
    <mergeCell ref="O5:P6"/>
    <mergeCell ref="L6:M6"/>
    <mergeCell ref="Q4:R6"/>
    <mergeCell ref="S4:S7"/>
    <mergeCell ref="D5:E6"/>
    <mergeCell ref="F5:G6"/>
    <mergeCell ref="H5:I6"/>
    <mergeCell ref="O1:P2"/>
  </mergeCells>
  <pageMargins left="0.25" right="0.25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82"/>
  <sheetViews>
    <sheetView tabSelected="1" zoomScale="80" zoomScaleNormal="80" workbookViewId="0">
      <pane xSplit="2" ySplit="7" topLeftCell="C59" activePane="bottomRight" state="frozen"/>
      <selection pane="topRight"/>
      <selection pane="bottomLeft"/>
      <selection pane="bottomRight" activeCell="G90" sqref="G90"/>
    </sheetView>
  </sheetViews>
  <sheetFormatPr defaultRowHeight="15" x14ac:dyDescent="0.25"/>
  <cols>
    <col min="1" max="1" width="4.28515625" style="3" customWidth="1"/>
    <col min="2" max="2" width="55.85546875" style="1" customWidth="1"/>
    <col min="3" max="3" width="15.85546875" style="1" customWidth="1"/>
    <col min="4" max="4" width="20.28515625" style="1" customWidth="1"/>
    <col min="5" max="5" width="21.5703125" style="1" customWidth="1"/>
    <col min="6" max="6" width="26" style="1" customWidth="1"/>
    <col min="7" max="7" width="23.28515625" style="1" customWidth="1"/>
    <col min="8" max="8" width="18.42578125" style="1" customWidth="1"/>
    <col min="9" max="9" width="18.140625" style="1" customWidth="1"/>
    <col min="10" max="10" width="23.85546875" style="1" customWidth="1"/>
    <col min="11" max="11" width="9.140625" style="1" customWidth="1"/>
    <col min="12" max="16384" width="9.140625" style="1"/>
  </cols>
  <sheetData>
    <row r="1" spans="1:10" ht="15.75" x14ac:dyDescent="0.25">
      <c r="J1" s="40" t="s">
        <v>110</v>
      </c>
    </row>
    <row r="2" spans="1:10" ht="49.5" customHeight="1" x14ac:dyDescent="0.25">
      <c r="C2" s="141" t="s">
        <v>145</v>
      </c>
      <c r="D2" s="141"/>
      <c r="E2" s="141"/>
      <c r="F2" s="141"/>
      <c r="G2" s="141"/>
      <c r="H2" s="141"/>
    </row>
    <row r="4" spans="1:10" ht="15" customHeight="1" x14ac:dyDescent="0.25">
      <c r="A4" s="142" t="s">
        <v>60</v>
      </c>
      <c r="B4" s="142" t="s">
        <v>61</v>
      </c>
      <c r="C4" s="142" t="s">
        <v>62</v>
      </c>
      <c r="D4" s="145" t="s">
        <v>63</v>
      </c>
      <c r="E4" s="146"/>
      <c r="F4" s="146"/>
      <c r="G4" s="146"/>
      <c r="H4" s="146"/>
      <c r="I4" s="146"/>
      <c r="J4" s="147"/>
    </row>
    <row r="5" spans="1:10" x14ac:dyDescent="0.25">
      <c r="A5" s="143"/>
      <c r="B5" s="143"/>
      <c r="C5" s="143"/>
      <c r="D5" s="148" t="s">
        <v>0</v>
      </c>
      <c r="E5" s="151" t="s">
        <v>64</v>
      </c>
      <c r="F5" s="151"/>
      <c r="G5" s="151"/>
      <c r="H5" s="151"/>
      <c r="I5" s="151"/>
      <c r="J5" s="152" t="s">
        <v>65</v>
      </c>
    </row>
    <row r="6" spans="1:10" ht="15" customHeight="1" x14ac:dyDescent="0.25">
      <c r="A6" s="143"/>
      <c r="B6" s="143"/>
      <c r="C6" s="143"/>
      <c r="D6" s="149"/>
      <c r="E6" s="151"/>
      <c r="F6" s="151"/>
      <c r="G6" s="151"/>
      <c r="H6" s="151"/>
      <c r="I6" s="151"/>
      <c r="J6" s="153"/>
    </row>
    <row r="7" spans="1:10" s="3" customFormat="1" ht="63.75" x14ac:dyDescent="0.25">
      <c r="A7" s="144"/>
      <c r="B7" s="144"/>
      <c r="C7" s="144"/>
      <c r="D7" s="150"/>
      <c r="E7" s="46" t="s">
        <v>8</v>
      </c>
      <c r="F7" s="46" t="s">
        <v>103</v>
      </c>
      <c r="G7" s="46" t="s">
        <v>108</v>
      </c>
      <c r="H7" s="46" t="s">
        <v>66</v>
      </c>
      <c r="I7" s="46" t="s">
        <v>67</v>
      </c>
      <c r="J7" s="154"/>
    </row>
    <row r="8" spans="1:10" ht="30" x14ac:dyDescent="0.25">
      <c r="A8" s="45">
        <v>1</v>
      </c>
      <c r="B8" s="54" t="s">
        <v>12</v>
      </c>
      <c r="C8" s="45">
        <v>135</v>
      </c>
      <c r="D8" s="9">
        <f>SUM(E8:I8)</f>
        <v>14727.959629999999</v>
      </c>
      <c r="E8" s="9">
        <v>9779.8463200000006</v>
      </c>
      <c r="F8" s="9">
        <v>0</v>
      </c>
      <c r="G8" s="9">
        <v>3355.7048</v>
      </c>
      <c r="H8" s="9">
        <f>'Форма 1'!O8</f>
        <v>0</v>
      </c>
      <c r="I8" s="9">
        <v>1592.40851</v>
      </c>
      <c r="J8" s="43">
        <v>15922.899800000001</v>
      </c>
    </row>
    <row r="9" spans="1:10" x14ac:dyDescent="0.25">
      <c r="A9" s="45">
        <v>2</v>
      </c>
      <c r="B9" s="54" t="s">
        <v>13</v>
      </c>
      <c r="C9" s="45">
        <v>123</v>
      </c>
      <c r="D9" s="9">
        <f>SUM(E9:I9)</f>
        <v>11613.139499999999</v>
      </c>
      <c r="E9" s="9">
        <v>7844.6617999999999</v>
      </c>
      <c r="F9" s="9">
        <v>0</v>
      </c>
      <c r="G9" s="9">
        <v>2396.0654</v>
      </c>
      <c r="H9" s="9">
        <v>0</v>
      </c>
      <c r="I9" s="9">
        <v>1372.4123</v>
      </c>
      <c r="J9" s="43">
        <v>11051.228880000001</v>
      </c>
    </row>
    <row r="10" spans="1:10" x14ac:dyDescent="0.25">
      <c r="A10" s="45">
        <v>3</v>
      </c>
      <c r="B10" s="54" t="s">
        <v>14</v>
      </c>
      <c r="C10" s="45">
        <v>165</v>
      </c>
      <c r="D10" s="9">
        <f t="shared" ref="D10:D69" si="0">SUM(E10:I10)</f>
        <v>16530.304479999999</v>
      </c>
      <c r="E10" s="9">
        <v>11344.42727</v>
      </c>
      <c r="F10" s="9">
        <v>0</v>
      </c>
      <c r="G10" s="9">
        <v>2895.3820000000001</v>
      </c>
      <c r="H10" s="9">
        <v>0</v>
      </c>
      <c r="I10" s="9">
        <v>2290.49521</v>
      </c>
      <c r="J10" s="43">
        <v>14986.98106</v>
      </c>
    </row>
    <row r="11" spans="1:10" x14ac:dyDescent="0.25">
      <c r="A11" s="50">
        <v>4</v>
      </c>
      <c r="B11" s="54" t="s">
        <v>15</v>
      </c>
      <c r="C11" s="45">
        <v>158</v>
      </c>
      <c r="D11" s="9">
        <f t="shared" si="0"/>
        <v>14129.57575</v>
      </c>
      <c r="E11" s="9">
        <v>9244.8790000000008</v>
      </c>
      <c r="F11" s="9">
        <v>0</v>
      </c>
      <c r="G11" s="9">
        <v>2601.9540000000002</v>
      </c>
      <c r="H11" s="9">
        <v>0</v>
      </c>
      <c r="I11" s="9">
        <v>2282.7427499999999</v>
      </c>
      <c r="J11" s="43">
        <v>12294.044780000002</v>
      </c>
    </row>
    <row r="12" spans="1:10" ht="30" x14ac:dyDescent="0.25">
      <c r="A12" s="50">
        <v>5</v>
      </c>
      <c r="B12" s="54" t="s">
        <v>16</v>
      </c>
      <c r="C12" s="45">
        <v>362</v>
      </c>
      <c r="D12" s="9">
        <f t="shared" si="0"/>
        <v>32426.42283</v>
      </c>
      <c r="E12" s="9">
        <v>22264.55817</v>
      </c>
      <c r="F12" s="9">
        <v>0</v>
      </c>
      <c r="G12" s="9">
        <v>5864.65</v>
      </c>
      <c r="H12" s="9">
        <v>0</v>
      </c>
      <c r="I12" s="9">
        <v>4297.2146600000005</v>
      </c>
      <c r="J12" s="43">
        <v>37075.094140000001</v>
      </c>
    </row>
    <row r="13" spans="1:10" ht="30" x14ac:dyDescent="0.25">
      <c r="A13" s="50">
        <v>6</v>
      </c>
      <c r="B13" s="54" t="s">
        <v>17</v>
      </c>
      <c r="C13" s="45">
        <v>278</v>
      </c>
      <c r="D13" s="9">
        <f t="shared" si="0"/>
        <v>25011.582119999995</v>
      </c>
      <c r="E13" s="9">
        <v>17621.133859999998</v>
      </c>
      <c r="F13" s="9">
        <v>0</v>
      </c>
      <c r="G13" s="9">
        <v>4520.2907999999998</v>
      </c>
      <c r="H13" s="9">
        <v>0</v>
      </c>
      <c r="I13" s="9">
        <v>2870.1574599999999</v>
      </c>
      <c r="J13" s="43">
        <v>24922.67613</v>
      </c>
    </row>
    <row r="14" spans="1:10" x14ac:dyDescent="0.25">
      <c r="A14" s="50">
        <v>7</v>
      </c>
      <c r="B14" s="54" t="s">
        <v>129</v>
      </c>
      <c r="C14" s="45">
        <v>983</v>
      </c>
      <c r="D14" s="9">
        <f t="shared" si="0"/>
        <v>63634.469389999991</v>
      </c>
      <c r="E14" s="9">
        <v>50243.711819999997</v>
      </c>
      <c r="F14" s="9">
        <v>0</v>
      </c>
      <c r="G14" s="9">
        <v>13382.552519999999</v>
      </c>
      <c r="H14" s="9">
        <v>0</v>
      </c>
      <c r="I14" s="9">
        <v>8.20505</v>
      </c>
      <c r="J14" s="43">
        <v>56619.243929999997</v>
      </c>
    </row>
    <row r="15" spans="1:10" x14ac:dyDescent="0.25">
      <c r="A15" s="50">
        <v>8</v>
      </c>
      <c r="B15" s="54" t="s">
        <v>18</v>
      </c>
      <c r="C15" s="45">
        <v>376</v>
      </c>
      <c r="D15" s="9">
        <f t="shared" si="0"/>
        <v>31120.313829999999</v>
      </c>
      <c r="E15" s="9">
        <v>23414.326860000001</v>
      </c>
      <c r="F15" s="9">
        <v>0</v>
      </c>
      <c r="G15" s="9">
        <v>6706.7353600000006</v>
      </c>
      <c r="H15" s="9">
        <v>0</v>
      </c>
      <c r="I15" s="9">
        <v>999.25161000000003</v>
      </c>
      <c r="J15" s="43">
        <v>31786.059789999999</v>
      </c>
    </row>
    <row r="16" spans="1:10" x14ac:dyDescent="0.25">
      <c r="A16" s="50">
        <v>9</v>
      </c>
      <c r="B16" s="54" t="s">
        <v>19</v>
      </c>
      <c r="C16" s="45">
        <v>283</v>
      </c>
      <c r="D16" s="9">
        <f t="shared" si="0"/>
        <v>28013.55845</v>
      </c>
      <c r="E16" s="9">
        <v>20978.368760000001</v>
      </c>
      <c r="F16" s="9">
        <v>0</v>
      </c>
      <c r="G16" s="9">
        <v>6314.0788200000006</v>
      </c>
      <c r="H16" s="9">
        <v>0</v>
      </c>
      <c r="I16" s="9">
        <v>721.11086999999998</v>
      </c>
      <c r="J16" s="43">
        <v>23600.918909999997</v>
      </c>
    </row>
    <row r="17" spans="1:10" x14ac:dyDescent="0.25">
      <c r="A17" s="50">
        <v>10</v>
      </c>
      <c r="B17" s="54" t="s">
        <v>20</v>
      </c>
      <c r="C17" s="45">
        <v>276</v>
      </c>
      <c r="D17" s="9">
        <f t="shared" si="0"/>
        <v>21200.134389999999</v>
      </c>
      <c r="E17" s="9">
        <v>17030.85656</v>
      </c>
      <c r="F17" s="9">
        <v>0</v>
      </c>
      <c r="G17" s="9">
        <v>4166.5420899999999</v>
      </c>
      <c r="H17" s="9">
        <v>0</v>
      </c>
      <c r="I17" s="9">
        <v>2.7357399999999998</v>
      </c>
      <c r="J17" s="43">
        <v>19972.697889999999</v>
      </c>
    </row>
    <row r="18" spans="1:10" x14ac:dyDescent="0.25">
      <c r="A18" s="50">
        <v>11</v>
      </c>
      <c r="B18" s="54" t="s">
        <v>21</v>
      </c>
      <c r="C18" s="45">
        <v>281</v>
      </c>
      <c r="D18" s="9">
        <f t="shared" si="0"/>
        <v>28225.194619999998</v>
      </c>
      <c r="E18" s="9">
        <v>22404.750840000001</v>
      </c>
      <c r="F18" s="9">
        <v>0</v>
      </c>
      <c r="G18" s="9">
        <v>4874.9208799999997</v>
      </c>
      <c r="H18" s="9">
        <v>0</v>
      </c>
      <c r="I18" s="9">
        <v>945.52290000000005</v>
      </c>
      <c r="J18" s="43">
        <v>37634.143079999994</v>
      </c>
    </row>
    <row r="19" spans="1:10" x14ac:dyDescent="0.25">
      <c r="A19" s="50">
        <v>12</v>
      </c>
      <c r="B19" s="54" t="s">
        <v>22</v>
      </c>
      <c r="C19" s="45">
        <v>323</v>
      </c>
      <c r="D19" s="9">
        <f t="shared" si="0"/>
        <v>32882.403279999999</v>
      </c>
      <c r="E19" s="9">
        <v>20804.442789999997</v>
      </c>
      <c r="F19" s="9">
        <v>0</v>
      </c>
      <c r="G19" s="9">
        <v>11811.620989999999</v>
      </c>
      <c r="H19" s="9">
        <v>0</v>
      </c>
      <c r="I19" s="9">
        <v>266.33949999999999</v>
      </c>
      <c r="J19" s="43">
        <v>45912.756330000004</v>
      </c>
    </row>
    <row r="20" spans="1:10" x14ac:dyDescent="0.25">
      <c r="A20" s="50">
        <v>13</v>
      </c>
      <c r="B20" s="54" t="s">
        <v>23</v>
      </c>
      <c r="C20" s="45">
        <v>648</v>
      </c>
      <c r="D20" s="9">
        <f t="shared" si="0"/>
        <v>36814.537729999996</v>
      </c>
      <c r="E20" s="9">
        <v>29051.94096</v>
      </c>
      <c r="F20" s="9">
        <v>0</v>
      </c>
      <c r="G20" s="9">
        <v>7744.8057699999999</v>
      </c>
      <c r="H20" s="9">
        <v>0</v>
      </c>
      <c r="I20" s="9">
        <v>17.791</v>
      </c>
      <c r="J20" s="43">
        <v>34181.71875</v>
      </c>
    </row>
    <row r="21" spans="1:10" x14ac:dyDescent="0.25">
      <c r="A21" s="50">
        <v>14</v>
      </c>
      <c r="B21" s="54" t="s">
        <v>24</v>
      </c>
      <c r="C21" s="45">
        <v>340</v>
      </c>
      <c r="D21" s="9">
        <f t="shared" si="0"/>
        <v>39929.003359999995</v>
      </c>
      <c r="E21" s="9">
        <v>28272.110339999999</v>
      </c>
      <c r="F21" s="9">
        <v>0</v>
      </c>
      <c r="G21" s="9">
        <v>10505.845890000001</v>
      </c>
      <c r="H21" s="9">
        <v>0</v>
      </c>
      <c r="I21" s="9">
        <v>1151.0471299999999</v>
      </c>
      <c r="J21" s="43">
        <v>37432.821409999997</v>
      </c>
    </row>
    <row r="22" spans="1:10" ht="30" x14ac:dyDescent="0.25">
      <c r="A22" s="50">
        <v>15</v>
      </c>
      <c r="B22" s="51" t="s">
        <v>121</v>
      </c>
      <c r="C22" s="50">
        <v>135</v>
      </c>
      <c r="D22" s="9">
        <f t="shared" si="0"/>
        <v>12589.588890000001</v>
      </c>
      <c r="E22" s="9">
        <v>8768.7554799999998</v>
      </c>
      <c r="F22" s="9">
        <v>0</v>
      </c>
      <c r="G22" s="9">
        <v>2520.7170000000001</v>
      </c>
      <c r="H22" s="9">
        <v>0</v>
      </c>
      <c r="I22" s="9">
        <v>1300.1164099999999</v>
      </c>
      <c r="J22" s="43">
        <v>12309.464360000002</v>
      </c>
    </row>
    <row r="23" spans="1:10" ht="30" x14ac:dyDescent="0.25">
      <c r="A23" s="50">
        <v>16</v>
      </c>
      <c r="B23" s="54" t="s">
        <v>132</v>
      </c>
      <c r="C23" s="45">
        <v>154</v>
      </c>
      <c r="D23" s="9">
        <f t="shared" si="0"/>
        <v>14952.30387</v>
      </c>
      <c r="E23" s="9">
        <v>9552.2565699999996</v>
      </c>
      <c r="F23" s="9">
        <v>0</v>
      </c>
      <c r="G23" s="9">
        <v>3121.424</v>
      </c>
      <c r="H23" s="9">
        <v>0</v>
      </c>
      <c r="I23" s="9">
        <v>2278.6232999999997</v>
      </c>
      <c r="J23" s="43">
        <v>15456.58404</v>
      </c>
    </row>
    <row r="24" spans="1:10" ht="30" x14ac:dyDescent="0.25">
      <c r="A24" s="50">
        <v>17</v>
      </c>
      <c r="B24" s="54" t="s">
        <v>25</v>
      </c>
      <c r="C24" s="45">
        <v>147</v>
      </c>
      <c r="D24" s="9">
        <f t="shared" si="0"/>
        <v>14408.75546</v>
      </c>
      <c r="E24" s="9">
        <v>9677.6125900000006</v>
      </c>
      <c r="F24" s="9">
        <v>0</v>
      </c>
      <c r="G24" s="9">
        <v>2811.1489999999999</v>
      </c>
      <c r="H24" s="9">
        <v>0</v>
      </c>
      <c r="I24" s="9">
        <v>1919.99387</v>
      </c>
      <c r="J24" s="43">
        <v>13940.282080000001</v>
      </c>
    </row>
    <row r="25" spans="1:10" x14ac:dyDescent="0.25">
      <c r="A25" s="50">
        <v>18</v>
      </c>
      <c r="B25" s="54" t="s">
        <v>26</v>
      </c>
      <c r="C25" s="45">
        <v>92</v>
      </c>
      <c r="D25" s="9">
        <f t="shared" si="0"/>
        <v>8916.3594300000004</v>
      </c>
      <c r="E25" s="9">
        <v>6434.6544999999996</v>
      </c>
      <c r="F25" s="9">
        <v>0</v>
      </c>
      <c r="G25" s="9">
        <v>1622.866</v>
      </c>
      <c r="H25" s="9">
        <v>0</v>
      </c>
      <c r="I25" s="9">
        <v>858.83893</v>
      </c>
      <c r="J25" s="43">
        <v>8910.5371699999996</v>
      </c>
    </row>
    <row r="26" spans="1:10" ht="17.25" customHeight="1" x14ac:dyDescent="0.25">
      <c r="A26" s="50">
        <v>19</v>
      </c>
      <c r="B26" s="54" t="s">
        <v>27</v>
      </c>
      <c r="C26" s="45">
        <v>138</v>
      </c>
      <c r="D26" s="9">
        <f t="shared" si="0"/>
        <v>13555.58079</v>
      </c>
      <c r="E26" s="9">
        <v>9232.0067600000002</v>
      </c>
      <c r="F26" s="9">
        <v>0</v>
      </c>
      <c r="G26" s="9">
        <v>2482.2250899999999</v>
      </c>
      <c r="H26" s="9">
        <v>0</v>
      </c>
      <c r="I26" s="9">
        <v>1841.3489399999999</v>
      </c>
      <c r="J26" s="43">
        <v>19040.103350000001</v>
      </c>
    </row>
    <row r="27" spans="1:10" x14ac:dyDescent="0.25">
      <c r="A27" s="50">
        <v>20</v>
      </c>
      <c r="B27" s="54" t="s">
        <v>28</v>
      </c>
      <c r="C27" s="45">
        <v>135</v>
      </c>
      <c r="D27" s="9">
        <f t="shared" si="0"/>
        <v>22052.34275</v>
      </c>
      <c r="E27" s="9">
        <v>10644.50311</v>
      </c>
      <c r="F27" s="9">
        <v>0</v>
      </c>
      <c r="G27" s="9">
        <v>9881.0385399999996</v>
      </c>
      <c r="H27" s="9">
        <v>0</v>
      </c>
      <c r="I27" s="9">
        <v>1526.8011000000001</v>
      </c>
      <c r="J27" s="43">
        <v>23349.68203</v>
      </c>
    </row>
    <row r="28" spans="1:10" x14ac:dyDescent="0.25">
      <c r="A28" s="50">
        <v>21</v>
      </c>
      <c r="B28" s="54" t="s">
        <v>29</v>
      </c>
      <c r="C28" s="64">
        <v>38</v>
      </c>
      <c r="D28" s="9">
        <f t="shared" si="0"/>
        <v>4857.9454299999998</v>
      </c>
      <c r="E28" s="9">
        <v>3396.08556</v>
      </c>
      <c r="F28" s="9">
        <v>0</v>
      </c>
      <c r="G28" s="9">
        <v>903.49199999999996</v>
      </c>
      <c r="H28" s="9">
        <v>0</v>
      </c>
      <c r="I28" s="9">
        <v>558.36787000000004</v>
      </c>
      <c r="J28" s="43">
        <v>4366.8927000000003</v>
      </c>
    </row>
    <row r="29" spans="1:10" x14ac:dyDescent="0.25">
      <c r="A29" s="50">
        <v>22</v>
      </c>
      <c r="B29" s="54" t="s">
        <v>30</v>
      </c>
      <c r="C29" s="45">
        <v>102</v>
      </c>
      <c r="D29" s="9">
        <f t="shared" si="0"/>
        <v>8868.1675899999991</v>
      </c>
      <c r="E29" s="9">
        <v>6286.8506699999998</v>
      </c>
      <c r="F29" s="9">
        <v>0</v>
      </c>
      <c r="G29" s="9">
        <v>1546.212</v>
      </c>
      <c r="H29" s="9">
        <v>0</v>
      </c>
      <c r="I29" s="9">
        <v>1035.10492</v>
      </c>
      <c r="J29" s="43">
        <v>7500.4370600000002</v>
      </c>
    </row>
    <row r="30" spans="1:10" x14ac:dyDescent="0.25">
      <c r="A30" s="50">
        <v>23</v>
      </c>
      <c r="B30" s="54" t="s">
        <v>31</v>
      </c>
      <c r="C30" s="45">
        <v>95</v>
      </c>
      <c r="D30" s="9">
        <f t="shared" si="0"/>
        <v>9810.2323399999987</v>
      </c>
      <c r="E30" s="9">
        <v>6483.3556600000002</v>
      </c>
      <c r="F30" s="9">
        <v>0</v>
      </c>
      <c r="G30" s="9">
        <v>1853.7429999999999</v>
      </c>
      <c r="H30" s="9">
        <v>0</v>
      </c>
      <c r="I30" s="9">
        <v>1473.1336799999999</v>
      </c>
      <c r="J30" s="43">
        <v>9006.4612400000005</v>
      </c>
    </row>
    <row r="31" spans="1:10" x14ac:dyDescent="0.25">
      <c r="A31" s="50">
        <v>24</v>
      </c>
      <c r="B31" s="54" t="s">
        <v>32</v>
      </c>
      <c r="C31" s="64">
        <v>223</v>
      </c>
      <c r="D31" s="9">
        <f t="shared" si="0"/>
        <v>23742.898379999999</v>
      </c>
      <c r="E31" s="9">
        <v>16018.9645</v>
      </c>
      <c r="F31" s="9">
        <v>0</v>
      </c>
      <c r="G31" s="9">
        <v>4716.2251999999999</v>
      </c>
      <c r="H31" s="9">
        <v>0</v>
      </c>
      <c r="I31" s="9">
        <v>3007.7086800000002</v>
      </c>
      <c r="J31" s="43">
        <v>30179.411899999999</v>
      </c>
    </row>
    <row r="32" spans="1:10" x14ac:dyDescent="0.25">
      <c r="A32" s="50">
        <v>25</v>
      </c>
      <c r="B32" s="54" t="s">
        <v>33</v>
      </c>
      <c r="C32" s="45">
        <v>58</v>
      </c>
      <c r="D32" s="9">
        <f t="shared" si="0"/>
        <v>7432.5746600000002</v>
      </c>
      <c r="E32" s="9">
        <v>5439.7729300000001</v>
      </c>
      <c r="F32" s="9">
        <v>0</v>
      </c>
      <c r="G32" s="9">
        <v>1337.4680000000001</v>
      </c>
      <c r="H32" s="9">
        <v>0</v>
      </c>
      <c r="I32" s="9">
        <v>655.33372999999995</v>
      </c>
      <c r="J32" s="43">
        <v>10547.93953</v>
      </c>
    </row>
    <row r="33" spans="1:10" x14ac:dyDescent="0.25">
      <c r="A33" s="50">
        <v>26</v>
      </c>
      <c r="B33" s="54" t="s">
        <v>133</v>
      </c>
      <c r="C33" s="45">
        <v>114</v>
      </c>
      <c r="D33" s="9">
        <f t="shared" si="0"/>
        <v>11654.394970000001</v>
      </c>
      <c r="E33" s="9">
        <v>7974.9676600000003</v>
      </c>
      <c r="F33" s="9">
        <v>0</v>
      </c>
      <c r="G33" s="9">
        <v>2221.991</v>
      </c>
      <c r="H33" s="9">
        <v>0</v>
      </c>
      <c r="I33" s="9">
        <v>1457.43631</v>
      </c>
      <c r="J33" s="43">
        <v>11481.23547</v>
      </c>
    </row>
    <row r="34" spans="1:10" x14ac:dyDescent="0.25">
      <c r="A34" s="50">
        <v>27</v>
      </c>
      <c r="B34" s="54" t="s">
        <v>34</v>
      </c>
      <c r="C34" s="45">
        <v>174</v>
      </c>
      <c r="D34" s="9">
        <f t="shared" si="0"/>
        <v>16114.972150000001</v>
      </c>
      <c r="E34" s="9">
        <v>11513.00295</v>
      </c>
      <c r="F34" s="9">
        <v>0</v>
      </c>
      <c r="G34" s="9">
        <v>2787.5992000000001</v>
      </c>
      <c r="H34" s="9">
        <v>0</v>
      </c>
      <c r="I34" s="9">
        <v>1814.37</v>
      </c>
      <c r="J34" s="43">
        <v>24324.127819999998</v>
      </c>
    </row>
    <row r="35" spans="1:10" x14ac:dyDescent="0.25">
      <c r="A35" s="50">
        <v>28</v>
      </c>
      <c r="B35" s="54" t="s">
        <v>35</v>
      </c>
      <c r="C35" s="45">
        <v>60</v>
      </c>
      <c r="D35" s="9">
        <f t="shared" si="0"/>
        <v>7708.2256199999993</v>
      </c>
      <c r="E35" s="9">
        <v>5478.8067899999996</v>
      </c>
      <c r="F35" s="9">
        <v>0</v>
      </c>
      <c r="G35" s="9">
        <v>1404.4823999999999</v>
      </c>
      <c r="H35" s="9">
        <v>0</v>
      </c>
      <c r="I35" s="9">
        <v>824.93643000000009</v>
      </c>
      <c r="J35" s="43">
        <v>7228.1690099999996</v>
      </c>
    </row>
    <row r="36" spans="1:10" ht="17.25" customHeight="1" x14ac:dyDescent="0.25">
      <c r="A36" s="50">
        <v>29</v>
      </c>
      <c r="B36" s="54" t="s">
        <v>134</v>
      </c>
      <c r="C36" s="45">
        <v>110</v>
      </c>
      <c r="D36" s="9">
        <f t="shared" si="0"/>
        <v>11987.032220000001</v>
      </c>
      <c r="E36" s="9">
        <v>8196.2504000000008</v>
      </c>
      <c r="F36" s="9">
        <v>0</v>
      </c>
      <c r="G36" s="9">
        <v>2483.7170000000001</v>
      </c>
      <c r="H36" s="9">
        <v>0</v>
      </c>
      <c r="I36" s="9">
        <v>1307.0648200000001</v>
      </c>
      <c r="J36" s="43">
        <v>11225.392109999999</v>
      </c>
    </row>
    <row r="37" spans="1:10" x14ac:dyDescent="0.25">
      <c r="A37" s="50">
        <v>30</v>
      </c>
      <c r="B37" s="54" t="s">
        <v>36</v>
      </c>
      <c r="C37" s="45">
        <v>156</v>
      </c>
      <c r="D37" s="9">
        <f t="shared" si="0"/>
        <v>13754.466919999999</v>
      </c>
      <c r="E37" s="9">
        <v>9549.3866699999999</v>
      </c>
      <c r="F37" s="9">
        <v>0</v>
      </c>
      <c r="G37" s="9">
        <v>2342.9168</v>
      </c>
      <c r="H37" s="9">
        <v>0</v>
      </c>
      <c r="I37" s="9">
        <v>1862.16345</v>
      </c>
      <c r="J37" s="43">
        <v>21500.93679</v>
      </c>
    </row>
    <row r="38" spans="1:10" ht="30" x14ac:dyDescent="0.25">
      <c r="A38" s="50">
        <v>31</v>
      </c>
      <c r="B38" s="54" t="s">
        <v>135</v>
      </c>
      <c r="C38" s="64">
        <v>145</v>
      </c>
      <c r="D38" s="9">
        <f t="shared" si="0"/>
        <v>14236.651980000001</v>
      </c>
      <c r="E38" s="9">
        <v>9940.1234499999991</v>
      </c>
      <c r="F38" s="9">
        <v>0</v>
      </c>
      <c r="G38" s="9">
        <v>2527.8980000000001</v>
      </c>
      <c r="H38" s="9">
        <v>0</v>
      </c>
      <c r="I38" s="9">
        <v>1768.6305300000001</v>
      </c>
      <c r="J38" s="43">
        <v>3141.4220000000005</v>
      </c>
    </row>
    <row r="39" spans="1:10" x14ac:dyDescent="0.25">
      <c r="A39" s="50">
        <v>32</v>
      </c>
      <c r="B39" s="54" t="s">
        <v>37</v>
      </c>
      <c r="C39" s="45">
        <v>138</v>
      </c>
      <c r="D39" s="9">
        <f t="shared" si="0"/>
        <v>16290.841639999999</v>
      </c>
      <c r="E39" s="9">
        <v>12680.571609999999</v>
      </c>
      <c r="F39" s="9">
        <v>0</v>
      </c>
      <c r="G39" s="9">
        <v>3175.884</v>
      </c>
      <c r="H39" s="9">
        <v>0</v>
      </c>
      <c r="I39" s="9">
        <v>434.38603000000001</v>
      </c>
      <c r="J39" s="43">
        <v>14832.820379999999</v>
      </c>
    </row>
    <row r="40" spans="1:10" ht="30" x14ac:dyDescent="0.25">
      <c r="A40" s="50">
        <v>33</v>
      </c>
      <c r="B40" s="54" t="s">
        <v>38</v>
      </c>
      <c r="C40" s="45">
        <v>120</v>
      </c>
      <c r="D40" s="9">
        <f t="shared" si="0"/>
        <v>10162.54883</v>
      </c>
      <c r="E40" s="9">
        <v>8198.2319599999992</v>
      </c>
      <c r="F40" s="9">
        <v>0</v>
      </c>
      <c r="G40" s="9">
        <v>1783.97128</v>
      </c>
      <c r="H40" s="9">
        <v>0</v>
      </c>
      <c r="I40" s="9">
        <v>180.34558999999999</v>
      </c>
      <c r="J40" s="43">
        <v>10034.228279999999</v>
      </c>
    </row>
    <row r="41" spans="1:10" ht="30" x14ac:dyDescent="0.25">
      <c r="A41" s="50">
        <v>34</v>
      </c>
      <c r="B41" s="54" t="s">
        <v>39</v>
      </c>
      <c r="C41" s="45">
        <v>491</v>
      </c>
      <c r="D41" s="9">
        <f t="shared" si="0"/>
        <v>35191.139190000002</v>
      </c>
      <c r="E41" s="9">
        <v>25167.652160000001</v>
      </c>
      <c r="F41" s="9">
        <v>219.93681000000001</v>
      </c>
      <c r="G41" s="9">
        <v>9750.9552399999993</v>
      </c>
      <c r="H41" s="9">
        <v>0</v>
      </c>
      <c r="I41" s="9">
        <v>52.594980000000007</v>
      </c>
      <c r="J41" s="43">
        <v>29684.963</v>
      </c>
    </row>
    <row r="42" spans="1:10" x14ac:dyDescent="0.25">
      <c r="A42" s="50">
        <v>35</v>
      </c>
      <c r="B42" s="54" t="s">
        <v>40</v>
      </c>
      <c r="C42" s="64">
        <v>165</v>
      </c>
      <c r="D42" s="9">
        <f t="shared" si="0"/>
        <v>13461.772990000001</v>
      </c>
      <c r="E42" s="9">
        <v>10051.5694</v>
      </c>
      <c r="F42" s="9">
        <v>0</v>
      </c>
      <c r="G42" s="9">
        <v>3410.2035900000001</v>
      </c>
      <c r="H42" s="9">
        <v>0</v>
      </c>
      <c r="I42" s="9">
        <v>0</v>
      </c>
      <c r="J42" s="43">
        <v>13544.83094</v>
      </c>
    </row>
    <row r="43" spans="1:10" x14ac:dyDescent="0.25">
      <c r="A43" s="50">
        <v>36</v>
      </c>
      <c r="B43" s="54" t="s">
        <v>41</v>
      </c>
      <c r="C43" s="45">
        <v>326</v>
      </c>
      <c r="D43" s="9">
        <f t="shared" si="0"/>
        <v>33658.97567</v>
      </c>
      <c r="E43" s="9">
        <v>28393.942569999999</v>
      </c>
      <c r="F43" s="9">
        <v>0</v>
      </c>
      <c r="G43" s="9">
        <v>5107.1683200000007</v>
      </c>
      <c r="H43" s="9">
        <v>0</v>
      </c>
      <c r="I43" s="9">
        <v>157.86478</v>
      </c>
      <c r="J43" s="43">
        <v>36923.426489999998</v>
      </c>
    </row>
    <row r="44" spans="1:10" x14ac:dyDescent="0.25">
      <c r="A44" s="50">
        <v>37</v>
      </c>
      <c r="B44" s="54" t="s">
        <v>42</v>
      </c>
      <c r="C44" s="45">
        <v>448</v>
      </c>
      <c r="D44" s="9">
        <f t="shared" si="0"/>
        <v>35747.05805</v>
      </c>
      <c r="E44" s="9">
        <v>28113.593860000001</v>
      </c>
      <c r="F44" s="9">
        <v>0</v>
      </c>
      <c r="G44" s="9">
        <v>7633.4641900000006</v>
      </c>
      <c r="H44" s="9">
        <v>0</v>
      </c>
      <c r="I44" s="9">
        <v>0</v>
      </c>
      <c r="J44" s="43">
        <v>34720.109989999997</v>
      </c>
    </row>
    <row r="45" spans="1:10" x14ac:dyDescent="0.25">
      <c r="A45" s="50">
        <v>38</v>
      </c>
      <c r="B45" s="54" t="s">
        <v>43</v>
      </c>
      <c r="C45" s="45">
        <v>373</v>
      </c>
      <c r="D45" s="9">
        <f t="shared" si="0"/>
        <v>26953.360779999999</v>
      </c>
      <c r="E45" s="9">
        <v>21258.198390000001</v>
      </c>
      <c r="F45" s="9">
        <v>0</v>
      </c>
      <c r="G45" s="9">
        <v>5687.0948099999996</v>
      </c>
      <c r="H45" s="9">
        <v>0</v>
      </c>
      <c r="I45" s="9">
        <v>8.0675799999999995</v>
      </c>
      <c r="J45" s="43">
        <v>23397.337480000002</v>
      </c>
    </row>
    <row r="46" spans="1:10" x14ac:dyDescent="0.25">
      <c r="A46" s="50">
        <v>39</v>
      </c>
      <c r="B46" s="54" t="s">
        <v>44</v>
      </c>
      <c r="C46" s="45">
        <v>220</v>
      </c>
      <c r="D46" s="9">
        <f t="shared" si="0"/>
        <v>18510.539260000001</v>
      </c>
      <c r="E46" s="9">
        <v>14131.397010000001</v>
      </c>
      <c r="F46" s="9">
        <v>0</v>
      </c>
      <c r="G46" s="9">
        <v>3764.6932400000001</v>
      </c>
      <c r="H46" s="9">
        <v>0</v>
      </c>
      <c r="I46" s="9">
        <v>614.44901000000004</v>
      </c>
      <c r="J46" s="43">
        <v>17432.04448</v>
      </c>
    </row>
    <row r="47" spans="1:10" x14ac:dyDescent="0.25">
      <c r="A47" s="50">
        <v>40</v>
      </c>
      <c r="B47" s="54" t="s">
        <v>120</v>
      </c>
      <c r="C47" s="45">
        <v>280</v>
      </c>
      <c r="D47" s="9">
        <f t="shared" si="0"/>
        <v>21141.193920000002</v>
      </c>
      <c r="E47" s="9">
        <v>16665.966919999999</v>
      </c>
      <c r="F47" s="9">
        <v>0</v>
      </c>
      <c r="G47" s="9">
        <v>3953.5006800000001</v>
      </c>
      <c r="H47" s="9">
        <v>0</v>
      </c>
      <c r="I47" s="9">
        <v>521.72631999999999</v>
      </c>
      <c r="J47" s="43">
        <v>25934.47047</v>
      </c>
    </row>
    <row r="48" spans="1:10" x14ac:dyDescent="0.25">
      <c r="A48" s="50">
        <v>41</v>
      </c>
      <c r="B48" s="61" t="s">
        <v>136</v>
      </c>
      <c r="C48" s="64">
        <v>66</v>
      </c>
      <c r="D48" s="9">
        <f t="shared" si="0"/>
        <v>8189.0266199999996</v>
      </c>
      <c r="E48" s="9">
        <v>6239.6045899999999</v>
      </c>
      <c r="F48" s="9">
        <v>0</v>
      </c>
      <c r="G48" s="9">
        <v>1832.88336</v>
      </c>
      <c r="H48" s="9">
        <v>0</v>
      </c>
      <c r="I48" s="9">
        <v>116.53867</v>
      </c>
      <c r="J48" s="43">
        <v>9212.0950000000012</v>
      </c>
    </row>
    <row r="49" spans="1:10" x14ac:dyDescent="0.25">
      <c r="A49" s="50">
        <v>42</v>
      </c>
      <c r="B49" s="54" t="s">
        <v>45</v>
      </c>
      <c r="C49" s="64">
        <v>175</v>
      </c>
      <c r="D49" s="9">
        <f t="shared" si="0"/>
        <v>19854.624970000001</v>
      </c>
      <c r="E49" s="9">
        <v>12567.31105</v>
      </c>
      <c r="F49" s="9">
        <v>0</v>
      </c>
      <c r="G49" s="9">
        <v>6897.8413200000005</v>
      </c>
      <c r="H49" s="9">
        <v>0</v>
      </c>
      <c r="I49" s="9">
        <v>389.4726</v>
      </c>
      <c r="J49" s="43">
        <v>30063.42758</v>
      </c>
    </row>
    <row r="50" spans="1:10" x14ac:dyDescent="0.25">
      <c r="A50" s="50">
        <v>43</v>
      </c>
      <c r="B50" s="54" t="s">
        <v>46</v>
      </c>
      <c r="C50" s="64">
        <v>218</v>
      </c>
      <c r="D50" s="9">
        <f t="shared" si="0"/>
        <v>19646.028869999998</v>
      </c>
      <c r="E50" s="9">
        <v>14150.81662</v>
      </c>
      <c r="F50" s="9">
        <v>0</v>
      </c>
      <c r="G50" s="9">
        <v>5316.7575500000003</v>
      </c>
      <c r="H50" s="9">
        <v>0</v>
      </c>
      <c r="I50" s="9">
        <v>178.4547</v>
      </c>
      <c r="J50" s="43">
        <v>15679.378710000001</v>
      </c>
    </row>
    <row r="51" spans="1:10" x14ac:dyDescent="0.25">
      <c r="A51" s="50">
        <v>44</v>
      </c>
      <c r="B51" s="54" t="s">
        <v>47</v>
      </c>
      <c r="C51" s="64">
        <v>210</v>
      </c>
      <c r="D51" s="9">
        <f t="shared" si="0"/>
        <v>17516.587190000002</v>
      </c>
      <c r="E51" s="9">
        <v>14147.841210000001</v>
      </c>
      <c r="F51" s="9">
        <v>0</v>
      </c>
      <c r="G51" s="9">
        <v>3368.7459800000001</v>
      </c>
      <c r="H51" s="9">
        <v>0</v>
      </c>
      <c r="I51" s="9">
        <v>0</v>
      </c>
      <c r="J51" s="43">
        <v>16537.446459999999</v>
      </c>
    </row>
    <row r="52" spans="1:10" x14ac:dyDescent="0.25">
      <c r="A52" s="50">
        <v>45</v>
      </c>
      <c r="B52" s="54" t="s">
        <v>48</v>
      </c>
      <c r="C52" s="64">
        <v>103</v>
      </c>
      <c r="D52" s="9">
        <f t="shared" si="0"/>
        <v>14198.493910000003</v>
      </c>
      <c r="E52" s="9">
        <v>11211.418720000001</v>
      </c>
      <c r="F52" s="9">
        <v>0</v>
      </c>
      <c r="G52" s="9">
        <v>2751.7619300000001</v>
      </c>
      <c r="H52" s="9">
        <v>0</v>
      </c>
      <c r="I52" s="9">
        <v>235.31326000000001</v>
      </c>
      <c r="J52" s="43">
        <v>14451.370420000001</v>
      </c>
    </row>
    <row r="53" spans="1:10" x14ac:dyDescent="0.25">
      <c r="A53" s="50">
        <v>46</v>
      </c>
      <c r="B53" s="54" t="s">
        <v>49</v>
      </c>
      <c r="C53" s="64">
        <v>184</v>
      </c>
      <c r="D53" s="9">
        <f t="shared" si="0"/>
        <v>16742.861249999998</v>
      </c>
      <c r="E53" s="9">
        <v>13293.651029999999</v>
      </c>
      <c r="F53" s="9"/>
      <c r="G53" s="9">
        <v>3449.2102200000004</v>
      </c>
      <c r="H53" s="9"/>
      <c r="I53" s="9">
        <v>0</v>
      </c>
      <c r="J53" s="43">
        <v>17290.29882</v>
      </c>
    </row>
    <row r="54" spans="1:10" x14ac:dyDescent="0.25">
      <c r="A54" s="50">
        <v>47</v>
      </c>
      <c r="B54" s="54" t="s">
        <v>50</v>
      </c>
      <c r="C54" s="64">
        <v>84</v>
      </c>
      <c r="D54" s="9">
        <f t="shared" si="0"/>
        <v>14253.181500000001</v>
      </c>
      <c r="E54" s="9">
        <v>9759.9718400000002</v>
      </c>
      <c r="F54" s="9">
        <v>0</v>
      </c>
      <c r="G54" s="9">
        <v>4336.49388</v>
      </c>
      <c r="H54" s="9">
        <v>0</v>
      </c>
      <c r="I54" s="9">
        <v>156.71578</v>
      </c>
      <c r="J54" s="43">
        <v>16878.451719999997</v>
      </c>
    </row>
    <row r="55" spans="1:10" x14ac:dyDescent="0.25">
      <c r="A55" s="50">
        <v>48</v>
      </c>
      <c r="B55" s="54" t="s">
        <v>51</v>
      </c>
      <c r="C55" s="64">
        <v>126</v>
      </c>
      <c r="D55" s="9">
        <f t="shared" si="0"/>
        <v>13387.98969</v>
      </c>
      <c r="E55" s="9">
        <v>9709.8893499999995</v>
      </c>
      <c r="F55" s="9">
        <v>0</v>
      </c>
      <c r="G55" s="9">
        <v>3321.6602000000003</v>
      </c>
      <c r="H55" s="9">
        <v>0</v>
      </c>
      <c r="I55" s="9">
        <v>356.44014000000004</v>
      </c>
      <c r="J55" s="43">
        <v>12789.37968</v>
      </c>
    </row>
    <row r="56" spans="1:10" x14ac:dyDescent="0.25">
      <c r="A56" s="50">
        <v>49</v>
      </c>
      <c r="B56" s="54" t="s">
        <v>52</v>
      </c>
      <c r="C56" s="64">
        <v>240</v>
      </c>
      <c r="D56" s="9">
        <f t="shared" si="0"/>
        <v>18258.705040000001</v>
      </c>
      <c r="E56" s="9">
        <v>14528.35815</v>
      </c>
      <c r="F56" s="9">
        <v>0</v>
      </c>
      <c r="G56" s="9">
        <v>3730.3468900000003</v>
      </c>
      <c r="H56" s="9">
        <v>0</v>
      </c>
      <c r="I56" s="9">
        <v>0</v>
      </c>
      <c r="J56" s="43">
        <v>18728.395329999999</v>
      </c>
    </row>
    <row r="57" spans="1:10" x14ac:dyDescent="0.25">
      <c r="A57" s="50">
        <v>50</v>
      </c>
      <c r="B57" s="54" t="s">
        <v>53</v>
      </c>
      <c r="C57" s="64">
        <v>120</v>
      </c>
      <c r="D57" s="9">
        <f>SUM(E57:I57)</f>
        <v>13104.649659999999</v>
      </c>
      <c r="E57" s="9">
        <v>9365.8853199999994</v>
      </c>
      <c r="F57" s="9">
        <v>0</v>
      </c>
      <c r="G57" s="9">
        <v>3418.08718</v>
      </c>
      <c r="H57" s="9">
        <v>0</v>
      </c>
      <c r="I57" s="9">
        <v>320.67715999999996</v>
      </c>
      <c r="J57" s="43">
        <v>18262.073639999999</v>
      </c>
    </row>
    <row r="58" spans="1:10" x14ac:dyDescent="0.25">
      <c r="A58" s="50">
        <v>51</v>
      </c>
      <c r="B58" s="54" t="s">
        <v>137</v>
      </c>
      <c r="C58" s="64">
        <v>306</v>
      </c>
      <c r="D58" s="9">
        <f t="shared" si="0"/>
        <v>25902.300309999999</v>
      </c>
      <c r="E58" s="9">
        <v>20481.74264</v>
      </c>
      <c r="F58" s="9">
        <v>0</v>
      </c>
      <c r="G58" s="9">
        <v>4001.8089199999999</v>
      </c>
      <c r="H58" s="9">
        <v>0</v>
      </c>
      <c r="I58" s="9">
        <v>1418.74875</v>
      </c>
      <c r="J58" s="43">
        <v>25942.102489999997</v>
      </c>
    </row>
    <row r="59" spans="1:10" x14ac:dyDescent="0.25">
      <c r="A59" s="50">
        <v>52</v>
      </c>
      <c r="B59" s="54" t="s">
        <v>54</v>
      </c>
      <c r="C59" s="64">
        <v>282</v>
      </c>
      <c r="D59" s="9">
        <f t="shared" si="0"/>
        <v>20235.039819999998</v>
      </c>
      <c r="E59" s="9">
        <v>14972.326509999999</v>
      </c>
      <c r="F59" s="9">
        <v>0</v>
      </c>
      <c r="G59" s="9">
        <v>5220.5633099999995</v>
      </c>
      <c r="H59" s="9">
        <v>0</v>
      </c>
      <c r="I59" s="9">
        <v>42.15</v>
      </c>
      <c r="J59" s="43">
        <v>17186.17556</v>
      </c>
    </row>
    <row r="60" spans="1:10" x14ac:dyDescent="0.25">
      <c r="A60" s="50">
        <v>53</v>
      </c>
      <c r="B60" s="54" t="s">
        <v>55</v>
      </c>
      <c r="C60" s="64">
        <v>303</v>
      </c>
      <c r="D60" s="9">
        <f t="shared" si="0"/>
        <v>25923.653609999998</v>
      </c>
      <c r="E60" s="9">
        <v>17307.434719999997</v>
      </c>
      <c r="F60" s="9">
        <v>0</v>
      </c>
      <c r="G60" s="9">
        <v>8606.2188900000001</v>
      </c>
      <c r="H60" s="9">
        <v>0</v>
      </c>
      <c r="I60" s="9">
        <v>10</v>
      </c>
      <c r="J60" s="43">
        <v>19129.520639999999</v>
      </c>
    </row>
    <row r="61" spans="1:10" x14ac:dyDescent="0.25">
      <c r="A61" s="50">
        <v>54</v>
      </c>
      <c r="B61" s="54" t="s">
        <v>56</v>
      </c>
      <c r="C61" s="64">
        <v>190</v>
      </c>
      <c r="D61" s="9">
        <f t="shared" si="0"/>
        <v>16151.687199999998</v>
      </c>
      <c r="E61" s="9">
        <v>13123.947199999999</v>
      </c>
      <c r="F61" s="9">
        <v>0</v>
      </c>
      <c r="G61" s="9">
        <v>2518.4418900000001</v>
      </c>
      <c r="H61" s="9">
        <v>0</v>
      </c>
      <c r="I61" s="9">
        <v>509.29811000000001</v>
      </c>
      <c r="J61" s="43">
        <v>20796.61738</v>
      </c>
    </row>
    <row r="62" spans="1:10" x14ac:dyDescent="0.25">
      <c r="A62" s="50">
        <v>55</v>
      </c>
      <c r="B62" s="54" t="s">
        <v>57</v>
      </c>
      <c r="C62" s="64">
        <v>262</v>
      </c>
      <c r="D62" s="9">
        <f t="shared" si="0"/>
        <v>21004.905360000001</v>
      </c>
      <c r="E62" s="9">
        <v>16050.38241</v>
      </c>
      <c r="F62" s="9">
        <v>0</v>
      </c>
      <c r="G62" s="9">
        <v>4634.5915400000004</v>
      </c>
      <c r="H62" s="9">
        <v>0</v>
      </c>
      <c r="I62" s="9">
        <v>319.93140999999997</v>
      </c>
      <c r="J62" s="43">
        <v>19009.813410000002</v>
      </c>
    </row>
    <row r="63" spans="1:10" x14ac:dyDescent="0.25">
      <c r="A63" s="50">
        <v>56</v>
      </c>
      <c r="B63" s="61" t="s">
        <v>58</v>
      </c>
      <c r="C63" s="64">
        <v>64</v>
      </c>
      <c r="D63" s="9">
        <f t="shared" si="0"/>
        <v>9791.4690800000008</v>
      </c>
      <c r="E63" s="9">
        <v>6691.35095</v>
      </c>
      <c r="F63" s="9">
        <v>0</v>
      </c>
      <c r="G63" s="9">
        <v>2871.7471800000003</v>
      </c>
      <c r="H63" s="9">
        <v>0</v>
      </c>
      <c r="I63" s="9">
        <v>228.37095000000002</v>
      </c>
      <c r="J63" s="43">
        <v>8426.9235700000008</v>
      </c>
    </row>
    <row r="64" spans="1:10" x14ac:dyDescent="0.25">
      <c r="A64" s="50">
        <v>57</v>
      </c>
      <c r="B64" s="54" t="s">
        <v>59</v>
      </c>
      <c r="C64" s="64">
        <v>144</v>
      </c>
      <c r="D64" s="9">
        <f t="shared" si="0"/>
        <v>17379.061829999999</v>
      </c>
      <c r="E64" s="9">
        <v>9510.3947499999995</v>
      </c>
      <c r="F64" s="9">
        <v>0</v>
      </c>
      <c r="G64" s="9">
        <v>7677.48801</v>
      </c>
      <c r="H64" s="9">
        <v>0</v>
      </c>
      <c r="I64" s="9">
        <v>191.17907</v>
      </c>
      <c r="J64" s="43">
        <v>15672.66275</v>
      </c>
    </row>
    <row r="65" spans="1:10" x14ac:dyDescent="0.25">
      <c r="A65" s="50">
        <v>58</v>
      </c>
      <c r="B65" s="54" t="s">
        <v>118</v>
      </c>
      <c r="C65" s="64">
        <v>652</v>
      </c>
      <c r="D65" s="9">
        <f t="shared" si="0"/>
        <v>3936.1696700000002</v>
      </c>
      <c r="E65" s="9">
        <v>2244.8238900000001</v>
      </c>
      <c r="F65" s="9">
        <v>0</v>
      </c>
      <c r="G65" s="9">
        <v>1691.3457800000001</v>
      </c>
      <c r="H65" s="9">
        <v>0</v>
      </c>
      <c r="I65" s="9">
        <v>0</v>
      </c>
      <c r="J65" s="43">
        <v>3564.8049500000002</v>
      </c>
    </row>
    <row r="66" spans="1:10" x14ac:dyDescent="0.25">
      <c r="A66" s="50">
        <v>59</v>
      </c>
      <c r="B66" s="54" t="s">
        <v>138</v>
      </c>
      <c r="C66" s="64">
        <v>445</v>
      </c>
      <c r="D66" s="9">
        <f t="shared" si="0"/>
        <v>4803.5932499999999</v>
      </c>
      <c r="E66" s="9">
        <v>2848.3949199999997</v>
      </c>
      <c r="F66" s="9">
        <v>0</v>
      </c>
      <c r="G66" s="9">
        <v>1912.2751000000001</v>
      </c>
      <c r="H66" s="9">
        <v>0</v>
      </c>
      <c r="I66" s="9">
        <v>42.923230000000004</v>
      </c>
      <c r="J66" s="43">
        <v>4794.7790699999996</v>
      </c>
    </row>
    <row r="67" spans="1:10" x14ac:dyDescent="0.25">
      <c r="A67" s="50">
        <v>60</v>
      </c>
      <c r="B67" s="54" t="s">
        <v>139</v>
      </c>
      <c r="C67" s="64">
        <v>526</v>
      </c>
      <c r="D67" s="9">
        <f t="shared" si="0"/>
        <v>6138.9388600000002</v>
      </c>
      <c r="E67" s="9">
        <v>3764.2424599999999</v>
      </c>
      <c r="F67" s="9">
        <v>0</v>
      </c>
      <c r="G67" s="9">
        <v>2374.6963999999998</v>
      </c>
      <c r="H67" s="9">
        <v>0</v>
      </c>
      <c r="I67" s="9">
        <v>0</v>
      </c>
      <c r="J67" s="43">
        <v>5765.9302399999997</v>
      </c>
    </row>
    <row r="68" spans="1:10" x14ac:dyDescent="0.25">
      <c r="A68" s="50">
        <v>61</v>
      </c>
      <c r="B68" s="54" t="s">
        <v>140</v>
      </c>
      <c r="C68" s="45">
        <v>299</v>
      </c>
      <c r="D68" s="9">
        <f t="shared" si="0"/>
        <v>3278.6964199999998</v>
      </c>
      <c r="E68" s="9">
        <v>2140.1834199999998</v>
      </c>
      <c r="F68" s="9">
        <v>0</v>
      </c>
      <c r="G68" s="9">
        <v>1138.5129999999999</v>
      </c>
      <c r="H68" s="9">
        <v>0</v>
      </c>
      <c r="I68" s="9">
        <v>0</v>
      </c>
      <c r="J68" s="43">
        <v>3778.21209</v>
      </c>
    </row>
    <row r="69" spans="1:10" x14ac:dyDescent="0.25">
      <c r="A69" s="50">
        <v>62</v>
      </c>
      <c r="B69" s="54" t="s">
        <v>141</v>
      </c>
      <c r="C69" s="45">
        <v>282</v>
      </c>
      <c r="D69" s="9">
        <f t="shared" si="0"/>
        <v>1523.1037200000001</v>
      </c>
      <c r="E69" s="9">
        <v>1108.9415900000001</v>
      </c>
      <c r="F69" s="9">
        <v>0</v>
      </c>
      <c r="G69" s="9">
        <v>414.16212999999999</v>
      </c>
      <c r="H69" s="9">
        <v>0</v>
      </c>
      <c r="I69" s="9">
        <v>0</v>
      </c>
      <c r="J69" s="43">
        <v>1576.4810200000002</v>
      </c>
    </row>
    <row r="70" spans="1:10" x14ac:dyDescent="0.25">
      <c r="A70" s="50">
        <v>63</v>
      </c>
      <c r="B70" s="54" t="s">
        <v>119</v>
      </c>
      <c r="C70" s="45">
        <v>234</v>
      </c>
      <c r="D70" s="9">
        <f>SUM(E70:I70)</f>
        <v>3472.0981599999996</v>
      </c>
      <c r="E70" s="9">
        <v>2082.7671599999999</v>
      </c>
      <c r="F70" s="9">
        <v>0</v>
      </c>
      <c r="G70" s="9">
        <v>1388.5809999999999</v>
      </c>
      <c r="H70" s="9">
        <v>0</v>
      </c>
      <c r="I70" s="9">
        <v>0.75</v>
      </c>
      <c r="J70" s="43">
        <v>3530.9189999999999</v>
      </c>
    </row>
    <row r="71" spans="1:10" x14ac:dyDescent="0.25">
      <c r="A71" s="50">
        <v>64</v>
      </c>
      <c r="B71" s="54" t="s">
        <v>142</v>
      </c>
      <c r="C71" s="45">
        <v>242</v>
      </c>
      <c r="D71" s="9">
        <f>SUM(E71:I71)</f>
        <v>1987.8576099999998</v>
      </c>
      <c r="E71" s="9">
        <v>1317.3415299999999</v>
      </c>
      <c r="F71" s="9">
        <v>0</v>
      </c>
      <c r="G71" s="9">
        <v>669.39563999999996</v>
      </c>
      <c r="H71" s="9">
        <v>0</v>
      </c>
      <c r="I71" s="9">
        <v>1.1204400000000001</v>
      </c>
      <c r="J71" s="43">
        <v>1858.6478299999999</v>
      </c>
    </row>
    <row r="72" spans="1:10" x14ac:dyDescent="0.25">
      <c r="A72" s="50">
        <v>65</v>
      </c>
      <c r="B72" s="54" t="s">
        <v>143</v>
      </c>
      <c r="C72" s="45">
        <v>694</v>
      </c>
      <c r="D72" s="9">
        <f>SUM(E72:I72)</f>
        <v>5100.2828600000003</v>
      </c>
      <c r="E72" s="9">
        <v>3224.72183</v>
      </c>
      <c r="F72" s="9">
        <v>0</v>
      </c>
      <c r="G72" s="9">
        <v>1694.8110300000001</v>
      </c>
      <c r="H72" s="9">
        <v>0</v>
      </c>
      <c r="I72" s="9">
        <v>180.75</v>
      </c>
      <c r="J72" s="43">
        <v>4743.9111300000004</v>
      </c>
    </row>
    <row r="73" spans="1:10" x14ac:dyDescent="0.25">
      <c r="A73" s="50">
        <v>66</v>
      </c>
      <c r="B73" s="54" t="s">
        <v>144</v>
      </c>
      <c r="C73" s="45">
        <v>490</v>
      </c>
      <c r="D73" s="9">
        <f>SUM(E73:I73)</f>
        <v>8401.7705800000003</v>
      </c>
      <c r="E73" s="9">
        <v>3743.1078700000003</v>
      </c>
      <c r="F73" s="9">
        <v>0</v>
      </c>
      <c r="G73" s="9">
        <v>4647.4113900000002</v>
      </c>
      <c r="H73" s="9">
        <v>0</v>
      </c>
      <c r="I73" s="9">
        <v>11.25132</v>
      </c>
      <c r="J73" s="43">
        <v>8723.8355800000008</v>
      </c>
    </row>
    <row r="74" spans="1:10" ht="45" x14ac:dyDescent="0.25">
      <c r="A74" s="67">
        <v>67</v>
      </c>
      <c r="B74" s="54" t="s">
        <v>150</v>
      </c>
      <c r="C74" s="67">
        <v>98</v>
      </c>
      <c r="D74" s="9">
        <v>6788.2000000000007</v>
      </c>
      <c r="E74" s="9">
        <v>4636.1000000000004</v>
      </c>
      <c r="F74" s="9">
        <v>0</v>
      </c>
      <c r="G74" s="9">
        <v>2152.1</v>
      </c>
      <c r="H74" s="9">
        <v>0</v>
      </c>
      <c r="I74" s="9">
        <v>0</v>
      </c>
      <c r="J74" s="43">
        <v>6426.1</v>
      </c>
    </row>
    <row r="75" spans="1:10" x14ac:dyDescent="0.25">
      <c r="A75" s="67">
        <v>68</v>
      </c>
      <c r="B75" s="54" t="s">
        <v>153</v>
      </c>
      <c r="C75" s="67">
        <v>67</v>
      </c>
      <c r="D75" s="9">
        <v>4954.3932800000002</v>
      </c>
      <c r="E75" s="9">
        <v>3618.47</v>
      </c>
      <c r="F75" s="9">
        <v>0</v>
      </c>
      <c r="G75" s="9">
        <v>1239.7</v>
      </c>
      <c r="H75" s="9">
        <v>96.223280000000003</v>
      </c>
      <c r="I75" s="9">
        <v>0</v>
      </c>
      <c r="J75" s="43">
        <v>4086</v>
      </c>
    </row>
    <row r="76" spans="1:10" x14ac:dyDescent="0.25">
      <c r="A76" s="67">
        <v>69</v>
      </c>
      <c r="B76" s="54" t="s">
        <v>154</v>
      </c>
      <c r="C76" s="67">
        <v>100</v>
      </c>
      <c r="D76" s="9">
        <v>6719.7</v>
      </c>
      <c r="E76" s="9">
        <v>4554.5</v>
      </c>
      <c r="F76" s="9">
        <v>0</v>
      </c>
      <c r="G76" s="9">
        <v>1692.7</v>
      </c>
      <c r="H76" s="9">
        <v>154.4</v>
      </c>
      <c r="I76" s="9">
        <v>318.10000000000002</v>
      </c>
      <c r="J76" s="43">
        <v>0</v>
      </c>
    </row>
    <row r="77" spans="1:10" x14ac:dyDescent="0.25">
      <c r="A77" s="67">
        <v>70</v>
      </c>
      <c r="B77" s="54" t="s">
        <v>155</v>
      </c>
      <c r="C77" s="67">
        <v>127</v>
      </c>
      <c r="D77" s="9">
        <v>7930.2</v>
      </c>
      <c r="E77" s="9">
        <v>4888.5</v>
      </c>
      <c r="F77" s="9">
        <v>0</v>
      </c>
      <c r="G77" s="9">
        <v>2517.6999999999998</v>
      </c>
      <c r="H77" s="9">
        <v>0</v>
      </c>
      <c r="I77" s="9">
        <v>524</v>
      </c>
      <c r="J77" s="43">
        <v>0</v>
      </c>
    </row>
    <row r="78" spans="1:10" x14ac:dyDescent="0.25">
      <c r="A78" s="67">
        <v>71</v>
      </c>
      <c r="B78" s="54" t="s">
        <v>156</v>
      </c>
      <c r="C78" s="67">
        <v>157</v>
      </c>
      <c r="D78" s="9">
        <v>6027.6600000000008</v>
      </c>
      <c r="E78" s="9">
        <v>5471.02</v>
      </c>
      <c r="F78" s="9">
        <v>0</v>
      </c>
      <c r="G78" s="9">
        <v>0</v>
      </c>
      <c r="H78" s="9">
        <v>0</v>
      </c>
      <c r="I78" s="9">
        <v>556.64</v>
      </c>
      <c r="J78" s="43">
        <v>-1624.5</v>
      </c>
    </row>
    <row r="79" spans="1:10" ht="30" x14ac:dyDescent="0.25">
      <c r="A79" s="67">
        <v>72</v>
      </c>
      <c r="B79" s="54" t="s">
        <v>157</v>
      </c>
      <c r="C79" s="67">
        <v>98</v>
      </c>
      <c r="D79" s="9">
        <v>1769</v>
      </c>
      <c r="E79" s="9">
        <v>1554</v>
      </c>
      <c r="F79" s="9">
        <v>0</v>
      </c>
      <c r="G79" s="9">
        <v>215</v>
      </c>
      <c r="H79" s="9">
        <v>0</v>
      </c>
      <c r="I79" s="9">
        <v>0</v>
      </c>
      <c r="J79" s="43">
        <v>-510.1</v>
      </c>
    </row>
    <row r="80" spans="1:10" x14ac:dyDescent="0.25">
      <c r="A80" s="6"/>
      <c r="B80" s="7" t="s">
        <v>104</v>
      </c>
      <c r="C80" s="52">
        <f>SUM(C8:C79)</f>
        <v>16956</v>
      </c>
      <c r="D80" s="10">
        <f>SUM(D8:D79)</f>
        <v>1188390.4534599998</v>
      </c>
      <c r="E80" s="10">
        <f>SUM(E8:E79)</f>
        <v>859857.93720999989</v>
      </c>
      <c r="F80" s="10">
        <f t="shared" ref="F80" si="1">SUM(F8:F73)</f>
        <v>219.93681000000001</v>
      </c>
      <c r="G80" s="10">
        <f>SUM(G8:G79)</f>
        <v>275676.28862000001</v>
      </c>
      <c r="H80" s="10">
        <f>SUM(H8:H79)</f>
        <v>250.62328000000002</v>
      </c>
      <c r="I80" s="10">
        <f>SUM(I8:I79)</f>
        <v>52385.667540000002</v>
      </c>
      <c r="J80" s="44">
        <f>SUM(J8:J79)</f>
        <v>1186177.7491199996</v>
      </c>
    </row>
    <row r="82" spans="3:3" x14ac:dyDescent="0.25">
      <c r="C82" s="42"/>
    </row>
  </sheetData>
  <autoFilter ref="A4:J80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8">
    <mergeCell ref="C2:H2"/>
    <mergeCell ref="A4:A7"/>
    <mergeCell ref="B4:B7"/>
    <mergeCell ref="C4:C7"/>
    <mergeCell ref="D4:J4"/>
    <mergeCell ref="D5:D7"/>
    <mergeCell ref="E5:I6"/>
    <mergeCell ref="J5:J7"/>
  </mergeCells>
  <pageMargins left="0.25" right="0.25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81"/>
  <sheetViews>
    <sheetView zoomScale="90" zoomScaleNormal="90" workbookViewId="0">
      <pane xSplit="1" ySplit="6" topLeftCell="B7" activePane="bottomRight" state="frozen"/>
      <selection pane="topRight"/>
      <selection pane="bottomLeft"/>
      <selection pane="bottomRight" activeCell="A79" sqref="A79:XFD79"/>
    </sheetView>
  </sheetViews>
  <sheetFormatPr defaultRowHeight="15" x14ac:dyDescent="0.25"/>
  <cols>
    <col min="1" max="1" width="5.7109375" style="11" customWidth="1"/>
    <col min="2" max="2" width="43.7109375" style="11" customWidth="1"/>
    <col min="3" max="3" width="11.5703125" style="11" customWidth="1"/>
    <col min="4" max="4" width="17" style="11" customWidth="1"/>
    <col min="5" max="5" width="16.5703125" style="11" customWidth="1"/>
    <col min="6" max="6" width="14.7109375" style="11" customWidth="1"/>
    <col min="7" max="7" width="16.85546875" style="11" customWidth="1"/>
    <col min="8" max="8" width="11.140625" style="11" bestFit="1" customWidth="1"/>
    <col min="9" max="9" width="18.140625" style="11" bestFit="1" customWidth="1"/>
    <col min="10" max="10" width="17.28515625" style="11" customWidth="1"/>
    <col min="11" max="11" width="13.5703125" style="11" customWidth="1"/>
    <col min="12" max="12" width="18.140625" style="11" bestFit="1" customWidth="1"/>
    <col min="13" max="13" width="12.5703125" style="11" customWidth="1"/>
    <col min="14" max="14" width="13.7109375" style="11" bestFit="1" customWidth="1"/>
    <col min="15" max="15" width="14.85546875" style="11" bestFit="1" customWidth="1"/>
    <col min="16" max="16" width="22.7109375" style="11" customWidth="1"/>
    <col min="17" max="16384" width="9.140625" style="11"/>
  </cols>
  <sheetData>
    <row r="1" spans="1:15" ht="15.75" x14ac:dyDescent="0.25">
      <c r="O1" s="40" t="s">
        <v>111</v>
      </c>
    </row>
    <row r="2" spans="1:15" ht="39" customHeight="1" x14ac:dyDescent="0.25">
      <c r="D2" s="141" t="s">
        <v>148</v>
      </c>
      <c r="E2" s="141"/>
      <c r="F2" s="141"/>
      <c r="G2" s="141"/>
      <c r="H2" s="141"/>
      <c r="I2" s="141"/>
      <c r="J2" s="141"/>
    </row>
    <row r="5" spans="1:15" s="3" customFormat="1" x14ac:dyDescent="0.25">
      <c r="A5" s="155" t="s">
        <v>60</v>
      </c>
      <c r="B5" s="155" t="s">
        <v>68</v>
      </c>
      <c r="C5" s="155" t="s">
        <v>69</v>
      </c>
      <c r="D5" s="155" t="s">
        <v>70</v>
      </c>
      <c r="E5" s="155" t="s">
        <v>71</v>
      </c>
      <c r="F5" s="155" t="s">
        <v>107</v>
      </c>
      <c r="G5" s="155" t="s">
        <v>122</v>
      </c>
      <c r="H5" s="155"/>
      <c r="I5" s="155"/>
      <c r="J5" s="155"/>
      <c r="K5" s="155" t="s">
        <v>72</v>
      </c>
      <c r="L5" s="155" t="s">
        <v>123</v>
      </c>
      <c r="M5" s="155"/>
      <c r="N5" s="155"/>
      <c r="O5" s="155"/>
    </row>
    <row r="6" spans="1:15" s="3" customFormat="1" ht="83.25" customHeight="1" x14ac:dyDescent="0.25">
      <c r="A6" s="155"/>
      <c r="B6" s="155"/>
      <c r="C6" s="155"/>
      <c r="D6" s="155"/>
      <c r="E6" s="155"/>
      <c r="F6" s="155"/>
      <c r="G6" s="12" t="s">
        <v>73</v>
      </c>
      <c r="H6" s="12" t="s">
        <v>74</v>
      </c>
      <c r="I6" s="12" t="s">
        <v>75</v>
      </c>
      <c r="J6" s="12" t="s">
        <v>0</v>
      </c>
      <c r="K6" s="155"/>
      <c r="L6" s="12" t="s">
        <v>76</v>
      </c>
      <c r="M6" s="12" t="s">
        <v>74</v>
      </c>
      <c r="N6" s="12" t="s">
        <v>75</v>
      </c>
      <c r="O6" s="12" t="s">
        <v>0</v>
      </c>
    </row>
    <row r="7" spans="1:15" ht="30" x14ac:dyDescent="0.25">
      <c r="A7" s="5">
        <v>1</v>
      </c>
      <c r="B7" s="51" t="s">
        <v>12</v>
      </c>
      <c r="C7" s="64">
        <v>39.299999999999997</v>
      </c>
      <c r="D7" s="64">
        <v>18634.38</v>
      </c>
      <c r="E7" s="64">
        <v>36908.33</v>
      </c>
      <c r="F7" s="13">
        <f t="shared" ref="F7:F12" si="0">E7/D7</f>
        <v>1.9806577948930955</v>
      </c>
      <c r="G7" s="62">
        <v>6488.6459999999997</v>
      </c>
      <c r="H7" s="9">
        <v>0</v>
      </c>
      <c r="I7" s="62">
        <v>2495.9</v>
      </c>
      <c r="J7" s="14">
        <f>SUM(G7:I7)</f>
        <v>8984.5460000000003</v>
      </c>
      <c r="K7" s="14">
        <f>J7/'Форма 1'!R8</f>
        <v>0.60486316393998207</v>
      </c>
      <c r="L7" s="14">
        <v>1948.63401</v>
      </c>
      <c r="M7" s="9">
        <v>0</v>
      </c>
      <c r="N7" s="14">
        <v>753.8048</v>
      </c>
      <c r="O7" s="5">
        <f>SUM(L7:N7)</f>
        <v>2702.4388100000001</v>
      </c>
    </row>
    <row r="8" spans="1:15" ht="30" x14ac:dyDescent="0.25">
      <c r="A8" s="5">
        <v>2</v>
      </c>
      <c r="B8" s="51" t="s">
        <v>13</v>
      </c>
      <c r="C8" s="64">
        <v>32.200000000000003</v>
      </c>
      <c r="D8" s="64">
        <v>17700.63</v>
      </c>
      <c r="E8" s="64">
        <v>28383.33</v>
      </c>
      <c r="F8" s="13">
        <f t="shared" si="0"/>
        <v>1.6035208916292809</v>
      </c>
      <c r="G8" s="62">
        <v>5140.674</v>
      </c>
      <c r="H8" s="5">
        <v>26.516779999999997</v>
      </c>
      <c r="I8" s="62">
        <v>1682.4</v>
      </c>
      <c r="J8" s="14">
        <f>SUM(G8:I8)</f>
        <v>6849.5907800000004</v>
      </c>
      <c r="K8" s="14">
        <f>J8/'Форма 1'!R9</f>
        <v>0.59580166939579859</v>
      </c>
      <c r="L8" s="14">
        <v>1541.7002</v>
      </c>
      <c r="M8" s="49">
        <v>8.0081199999999999</v>
      </c>
      <c r="N8" s="14">
        <v>508.09899999999999</v>
      </c>
      <c r="O8" s="5">
        <f t="shared" ref="O8:O68" si="1">SUM(L8:N8)</f>
        <v>2057.8073199999999</v>
      </c>
    </row>
    <row r="9" spans="1:15" ht="30" x14ac:dyDescent="0.25">
      <c r="A9" s="49">
        <v>3</v>
      </c>
      <c r="B9" s="51" t="s">
        <v>14</v>
      </c>
      <c r="C9" s="64">
        <v>31.6</v>
      </c>
      <c r="D9" s="64">
        <v>24920.62</v>
      </c>
      <c r="E9" s="64">
        <v>32341.67</v>
      </c>
      <c r="F9" s="13">
        <f t="shared" si="0"/>
        <v>1.2977875349810719</v>
      </c>
      <c r="G9" s="62">
        <v>7388</v>
      </c>
      <c r="H9" s="9">
        <v>0</v>
      </c>
      <c r="I9" s="62">
        <v>2086.1999999999998</v>
      </c>
      <c r="J9" s="14">
        <f t="shared" ref="J9:J20" si="2">SUM(G9:I9)</f>
        <v>9474.2000000000007</v>
      </c>
      <c r="K9" s="14">
        <f>J9/'Форма 1'!R10</f>
        <v>0.57276561157199934</v>
      </c>
      <c r="L9" s="14">
        <v>2215.7046500000001</v>
      </c>
      <c r="M9" s="9">
        <v>0</v>
      </c>
      <c r="N9" s="14">
        <v>630.04300000000001</v>
      </c>
      <c r="O9" s="5">
        <f t="shared" si="1"/>
        <v>2845.7476500000002</v>
      </c>
    </row>
    <row r="10" spans="1:15" ht="30" x14ac:dyDescent="0.25">
      <c r="A10" s="49">
        <v>4</v>
      </c>
      <c r="B10" s="51" t="s">
        <v>15</v>
      </c>
      <c r="C10" s="64">
        <v>32.700000000000003</v>
      </c>
      <c r="D10" s="64">
        <v>20331.77</v>
      </c>
      <c r="E10" s="64">
        <v>0</v>
      </c>
      <c r="F10" s="13">
        <f t="shared" si="0"/>
        <v>0</v>
      </c>
      <c r="G10" s="62">
        <v>6064.6382100000001</v>
      </c>
      <c r="H10" s="62">
        <v>242.37267</v>
      </c>
      <c r="I10" s="62">
        <v>1808.6</v>
      </c>
      <c r="J10" s="14">
        <f t="shared" si="2"/>
        <v>8115.6108800000002</v>
      </c>
      <c r="K10" s="13">
        <f>J10/'Форма 1'!R11</f>
        <v>0.57469813745686205</v>
      </c>
      <c r="L10" s="14">
        <v>1863.1</v>
      </c>
      <c r="M10" s="5">
        <v>73.196559999999991</v>
      </c>
      <c r="N10" s="14">
        <v>546.22400000000005</v>
      </c>
      <c r="O10" s="5">
        <f t="shared" si="1"/>
        <v>2482.5205599999999</v>
      </c>
    </row>
    <row r="11" spans="1:15" ht="30" x14ac:dyDescent="0.25">
      <c r="A11" s="49">
        <v>5</v>
      </c>
      <c r="B11" s="51" t="s">
        <v>16</v>
      </c>
      <c r="C11" s="64">
        <v>65.3</v>
      </c>
      <c r="D11" s="64">
        <v>24182.55</v>
      </c>
      <c r="E11" s="64">
        <v>47166.67</v>
      </c>
      <c r="F11" s="13">
        <f t="shared" si="0"/>
        <v>1.9504423644322042</v>
      </c>
      <c r="G11" s="62">
        <v>14616.315630000001</v>
      </c>
      <c r="H11" s="62">
        <v>36.431199999999997</v>
      </c>
      <c r="I11" s="62">
        <v>4342.2</v>
      </c>
      <c r="J11" s="14">
        <f t="shared" si="2"/>
        <v>18994.946830000001</v>
      </c>
      <c r="K11" s="13">
        <f>J11/'Форма 1'!R12</f>
        <v>0.58459767036742305</v>
      </c>
      <c r="L11" s="14">
        <v>4381.4668000000001</v>
      </c>
      <c r="M11" s="49">
        <v>11.00221</v>
      </c>
      <c r="N11" s="14">
        <v>1311.29</v>
      </c>
      <c r="O11" s="5">
        <f t="shared" si="1"/>
        <v>5703.7590099999998</v>
      </c>
    </row>
    <row r="12" spans="1:15" ht="30" x14ac:dyDescent="0.25">
      <c r="A12" s="49">
        <v>6</v>
      </c>
      <c r="B12" s="51" t="s">
        <v>17</v>
      </c>
      <c r="C12" s="64">
        <v>57.2</v>
      </c>
      <c r="D12" s="64">
        <v>20100.3</v>
      </c>
      <c r="E12" s="64">
        <v>0</v>
      </c>
      <c r="F12" s="13">
        <f t="shared" si="0"/>
        <v>0</v>
      </c>
      <c r="G12" s="62">
        <v>10520.120699999999</v>
      </c>
      <c r="H12" s="9">
        <v>0</v>
      </c>
      <c r="I12" s="62">
        <v>3253.9</v>
      </c>
      <c r="J12" s="14">
        <f t="shared" si="2"/>
        <v>13774.020699999999</v>
      </c>
      <c r="K12" s="13">
        <f>J12/'Форма 1'!R13</f>
        <v>0.5457203940232408</v>
      </c>
      <c r="L12" s="14">
        <v>3178.0402000000004</v>
      </c>
      <c r="M12" s="9">
        <v>0</v>
      </c>
      <c r="N12" s="14">
        <v>982.69080000000008</v>
      </c>
      <c r="O12" s="5">
        <f>SUM(L12:N12)</f>
        <v>4160.7310000000007</v>
      </c>
    </row>
    <row r="13" spans="1:15" ht="30" x14ac:dyDescent="0.25">
      <c r="A13" s="49">
        <v>7</v>
      </c>
      <c r="B13" s="51" t="s">
        <v>129</v>
      </c>
      <c r="C13" s="64">
        <v>97.5</v>
      </c>
      <c r="D13" s="64">
        <v>33607.82</v>
      </c>
      <c r="E13" s="64">
        <v>87500</v>
      </c>
      <c r="F13" s="13">
        <f t="shared" ref="F13:F72" si="3">E13/D13</f>
        <v>2.6035607189041121</v>
      </c>
      <c r="G13" s="62">
        <v>34380.199999999997</v>
      </c>
      <c r="H13" s="9">
        <v>0</v>
      </c>
      <c r="I13" s="62">
        <v>3900.85754</v>
      </c>
      <c r="J13" s="14">
        <f t="shared" si="2"/>
        <v>38281.057539999994</v>
      </c>
      <c r="K13" s="13">
        <f>J13/'Форма 1'!R14</f>
        <v>0.5966739158113169</v>
      </c>
      <c r="L13" s="14">
        <v>10276.52398</v>
      </c>
      <c r="M13" s="9">
        <v>0</v>
      </c>
      <c r="N13" s="14">
        <v>1178.06033</v>
      </c>
      <c r="O13" s="5">
        <f t="shared" si="1"/>
        <v>11454.58431</v>
      </c>
    </row>
    <row r="14" spans="1:15" x14ac:dyDescent="0.25">
      <c r="A14" s="49">
        <v>8</v>
      </c>
      <c r="B14" s="51" t="s">
        <v>18</v>
      </c>
      <c r="C14" s="64">
        <v>52.5</v>
      </c>
      <c r="D14" s="64">
        <v>26663.56</v>
      </c>
      <c r="E14" s="64">
        <v>63316.67</v>
      </c>
      <c r="F14" s="13">
        <f t="shared" si="3"/>
        <v>2.37465177193143</v>
      </c>
      <c r="G14" s="62">
        <v>15410.2</v>
      </c>
      <c r="H14" s="9">
        <v>0</v>
      </c>
      <c r="I14" s="62">
        <v>1605.8094199999998</v>
      </c>
      <c r="J14" s="14">
        <f t="shared" si="2"/>
        <v>17016.009420000002</v>
      </c>
      <c r="K14" s="13">
        <f>J14/'Форма 1'!R15</f>
        <v>0.54645817850982403</v>
      </c>
      <c r="L14" s="14">
        <v>4599.0852199999999</v>
      </c>
      <c r="M14" s="9">
        <v>0</v>
      </c>
      <c r="N14" s="14">
        <v>484.96321999999998</v>
      </c>
      <c r="O14" s="5">
        <f t="shared" si="1"/>
        <v>5084.0484399999996</v>
      </c>
    </row>
    <row r="15" spans="1:15" x14ac:dyDescent="0.25">
      <c r="A15" s="49">
        <v>9</v>
      </c>
      <c r="B15" s="51" t="s">
        <v>19</v>
      </c>
      <c r="C15" s="64">
        <v>52.000999999999998</v>
      </c>
      <c r="D15" s="64">
        <v>22041.75</v>
      </c>
      <c r="E15" s="64">
        <v>61783.33</v>
      </c>
      <c r="F15" s="13">
        <f t="shared" si="3"/>
        <v>2.8030138260346842</v>
      </c>
      <c r="G15" s="62">
        <v>12415.34576</v>
      </c>
      <c r="H15" s="9">
        <v>0</v>
      </c>
      <c r="I15" s="62">
        <v>1340.20785</v>
      </c>
      <c r="J15" s="14">
        <f t="shared" si="2"/>
        <v>13755.553610000001</v>
      </c>
      <c r="K15" s="13">
        <f>J15/'Форма 1'!R16</f>
        <v>0.49040930994411114</v>
      </c>
      <c r="L15" s="14">
        <v>3731.53782</v>
      </c>
      <c r="M15" s="9">
        <v>0</v>
      </c>
      <c r="N15" s="14">
        <v>404.64015000000001</v>
      </c>
      <c r="O15" s="5">
        <f t="shared" si="1"/>
        <v>4136.1779699999997</v>
      </c>
    </row>
    <row r="16" spans="1:15" ht="30" x14ac:dyDescent="0.25">
      <c r="A16" s="49">
        <v>10</v>
      </c>
      <c r="B16" s="51" t="s">
        <v>20</v>
      </c>
      <c r="C16" s="64">
        <v>36.799999999999997</v>
      </c>
      <c r="D16" s="64">
        <v>28252.5</v>
      </c>
      <c r="E16" s="64">
        <v>63941.67</v>
      </c>
      <c r="F16" s="13">
        <f t="shared" si="3"/>
        <v>2.2632216617998409</v>
      </c>
      <c r="G16" s="62">
        <v>11056.2</v>
      </c>
      <c r="H16" s="9">
        <v>0</v>
      </c>
      <c r="I16" s="62">
        <v>1413.9889800000001</v>
      </c>
      <c r="J16" s="14">
        <f t="shared" si="2"/>
        <v>12470.188980000001</v>
      </c>
      <c r="K16" s="13">
        <f>J16/'Форма 1'!R17</f>
        <v>0.58627304058153262</v>
      </c>
      <c r="L16" s="14">
        <v>3310.35923</v>
      </c>
      <c r="M16" s="9">
        <v>0</v>
      </c>
      <c r="N16" s="14">
        <v>426.93485999999996</v>
      </c>
      <c r="O16" s="5">
        <f t="shared" si="1"/>
        <v>3737.2940899999999</v>
      </c>
    </row>
    <row r="17" spans="1:15" ht="30" x14ac:dyDescent="0.25">
      <c r="A17" s="49">
        <v>11</v>
      </c>
      <c r="B17" s="51" t="s">
        <v>21</v>
      </c>
      <c r="C17" s="64">
        <v>51.88</v>
      </c>
      <c r="D17" s="64">
        <v>27558.01</v>
      </c>
      <c r="E17" s="64">
        <v>50108.33</v>
      </c>
      <c r="F17" s="13">
        <f t="shared" si="3"/>
        <v>1.8182855002955585</v>
      </c>
      <c r="G17" s="62">
        <v>15301.1</v>
      </c>
      <c r="H17" s="9">
        <v>0</v>
      </c>
      <c r="I17" s="62">
        <v>1637.3718999999999</v>
      </c>
      <c r="J17" s="14">
        <f t="shared" si="2"/>
        <v>16938.4719</v>
      </c>
      <c r="K17" s="13">
        <f>J17/'Форма 1'!R18</f>
        <v>0.59888770050654982</v>
      </c>
      <c r="L17" s="14">
        <v>4587.6844499999997</v>
      </c>
      <c r="M17" s="9">
        <v>0</v>
      </c>
      <c r="N17" s="14">
        <v>494.53290000000004</v>
      </c>
      <c r="O17" s="5">
        <f t="shared" si="1"/>
        <v>5082.2173499999999</v>
      </c>
    </row>
    <row r="18" spans="1:15" ht="30" x14ac:dyDescent="0.25">
      <c r="A18" s="49">
        <v>12</v>
      </c>
      <c r="B18" s="51" t="s">
        <v>22</v>
      </c>
      <c r="C18" s="64">
        <v>42.2</v>
      </c>
      <c r="D18" s="64">
        <v>29156.35</v>
      </c>
      <c r="E18" s="64">
        <v>44166.67</v>
      </c>
      <c r="F18" s="13">
        <f t="shared" si="3"/>
        <v>1.5148216426267349</v>
      </c>
      <c r="G18" s="62">
        <v>13008.3</v>
      </c>
      <c r="H18" s="9">
        <v>0</v>
      </c>
      <c r="I18" s="62">
        <v>1626.65165</v>
      </c>
      <c r="J18" s="14">
        <f t="shared" si="2"/>
        <v>14634.951649999999</v>
      </c>
      <c r="K18" s="13">
        <f>J18/'Форма 1'!R19</f>
        <v>0.44478148280828866</v>
      </c>
      <c r="L18" s="14">
        <v>3898.4654500000001</v>
      </c>
      <c r="M18" s="9">
        <v>0</v>
      </c>
      <c r="N18" s="14">
        <v>491.30995000000001</v>
      </c>
      <c r="O18" s="5">
        <f t="shared" si="1"/>
        <v>4389.7754000000004</v>
      </c>
    </row>
    <row r="19" spans="1:15" ht="30" x14ac:dyDescent="0.25">
      <c r="A19" s="49">
        <v>13</v>
      </c>
      <c r="B19" s="51" t="s">
        <v>23</v>
      </c>
      <c r="C19" s="64">
        <v>65.2</v>
      </c>
      <c r="D19" s="64">
        <v>27494.31</v>
      </c>
      <c r="E19" s="64">
        <v>71708.33</v>
      </c>
      <c r="F19" s="13">
        <f t="shared" si="3"/>
        <v>2.6081152791250264</v>
      </c>
      <c r="G19" s="62">
        <v>19271.8</v>
      </c>
      <c r="H19" s="9">
        <v>0</v>
      </c>
      <c r="I19" s="62">
        <v>2130.4813199999999</v>
      </c>
      <c r="J19" s="14">
        <f t="shared" si="2"/>
        <v>21402.281319999998</v>
      </c>
      <c r="K19" s="13">
        <f>J19/'Форма 1'!R20</f>
        <v>0.58109582167876428</v>
      </c>
      <c r="L19" s="14">
        <v>5793.4877300000007</v>
      </c>
      <c r="M19" s="9">
        <v>0</v>
      </c>
      <c r="N19" s="14">
        <v>643.45212000000004</v>
      </c>
      <c r="O19" s="5">
        <f t="shared" si="1"/>
        <v>6436.9398500000007</v>
      </c>
    </row>
    <row r="20" spans="1:15" x14ac:dyDescent="0.25">
      <c r="A20" s="49">
        <v>14</v>
      </c>
      <c r="B20" s="51" t="s">
        <v>24</v>
      </c>
      <c r="C20" s="64">
        <v>70.400000000000006</v>
      </c>
      <c r="D20" s="64">
        <v>22896.17</v>
      </c>
      <c r="E20" s="64">
        <v>64191.67</v>
      </c>
      <c r="F20" s="13">
        <f t="shared" si="3"/>
        <v>2.8035985931271474</v>
      </c>
      <c r="G20" s="62">
        <v>16439.204519999999</v>
      </c>
      <c r="H20" s="9">
        <v>0</v>
      </c>
      <c r="I20" s="62">
        <v>2705.2094200000001</v>
      </c>
      <c r="J20" s="14">
        <f t="shared" si="2"/>
        <v>19144.413939999999</v>
      </c>
      <c r="K20" s="13">
        <f>J20/'Форма 1'!R21</f>
        <v>0.47985755526922935</v>
      </c>
      <c r="L20" s="14">
        <v>4935.10952</v>
      </c>
      <c r="M20" s="9">
        <v>0</v>
      </c>
      <c r="N20" s="14">
        <v>816.91201999999998</v>
      </c>
      <c r="O20" s="5">
        <f t="shared" si="1"/>
        <v>5752.0215399999997</v>
      </c>
    </row>
    <row r="21" spans="1:15" ht="30" x14ac:dyDescent="0.25">
      <c r="A21" s="49">
        <v>15</v>
      </c>
      <c r="B21" s="51" t="s">
        <v>121</v>
      </c>
      <c r="C21" s="64">
        <v>28.2</v>
      </c>
      <c r="D21" s="64">
        <v>22500.92</v>
      </c>
      <c r="E21" s="64">
        <v>34108.33</v>
      </c>
      <c r="F21" s="13">
        <f t="shared" ref="F21:F36" si="4">E21/D21</f>
        <v>1.5158637957914611</v>
      </c>
      <c r="G21" s="62">
        <v>5798.6</v>
      </c>
      <c r="H21" s="9">
        <v>0</v>
      </c>
      <c r="I21" s="62">
        <v>1711.8</v>
      </c>
      <c r="J21" s="14">
        <f t="shared" ref="J21:J26" si="5">SUM(G21:I21)</f>
        <v>7510.4000000000005</v>
      </c>
      <c r="K21" s="17">
        <f>J21/'Форма 1'!R38</f>
        <v>0.50817842136254443</v>
      </c>
      <c r="L21" s="14">
        <v>1739.2823799999999</v>
      </c>
      <c r="M21" s="9">
        <v>0</v>
      </c>
      <c r="N21" s="14">
        <v>516.91700000000003</v>
      </c>
      <c r="O21" s="53">
        <f t="shared" ref="O21:O37" si="6">SUM(L21:N21)</f>
        <v>2256.19938</v>
      </c>
    </row>
    <row r="22" spans="1:15" ht="30" x14ac:dyDescent="0.25">
      <c r="A22" s="49">
        <v>16</v>
      </c>
      <c r="B22" s="51" t="s">
        <v>132</v>
      </c>
      <c r="C22" s="64">
        <v>34.5</v>
      </c>
      <c r="D22" s="64">
        <v>21760.22</v>
      </c>
      <c r="E22" s="64">
        <v>37824.07</v>
      </c>
      <c r="F22" s="13">
        <f t="shared" si="4"/>
        <v>1.7382209371044961</v>
      </c>
      <c r="G22" s="62">
        <v>6265.6299000000008</v>
      </c>
      <c r="H22" s="47">
        <v>91.425539999999998</v>
      </c>
      <c r="I22" s="62">
        <v>2313.3000000000002</v>
      </c>
      <c r="J22" s="14">
        <f t="shared" si="5"/>
        <v>8670.3554400000012</v>
      </c>
      <c r="K22" s="13">
        <f>J22/'Форма 1'!R23</f>
        <v>0.55524764952124095</v>
      </c>
      <c r="L22" s="14">
        <v>1930.5802699999999</v>
      </c>
      <c r="M22" s="47">
        <v>27.683630000000001</v>
      </c>
      <c r="N22" s="14">
        <v>698.56399999999996</v>
      </c>
      <c r="O22" s="5">
        <f t="shared" si="6"/>
        <v>2656.8278999999998</v>
      </c>
    </row>
    <row r="23" spans="1:15" ht="30" x14ac:dyDescent="0.25">
      <c r="A23" s="49">
        <v>17</v>
      </c>
      <c r="B23" s="51" t="s">
        <v>25</v>
      </c>
      <c r="C23" s="64">
        <v>35.9</v>
      </c>
      <c r="D23" s="64">
        <v>19485.29</v>
      </c>
      <c r="E23" s="64">
        <v>31183.33</v>
      </c>
      <c r="F23" s="13">
        <f t="shared" si="4"/>
        <v>1.6003523683763496</v>
      </c>
      <c r="G23" s="62">
        <v>6328.2667799999999</v>
      </c>
      <c r="H23" s="9">
        <v>0</v>
      </c>
      <c r="I23" s="62">
        <v>2044.7</v>
      </c>
      <c r="J23" s="14">
        <f t="shared" si="5"/>
        <v>8372.9667800000007</v>
      </c>
      <c r="K23" s="13">
        <f>J23/'Форма 1'!R24</f>
        <v>0.57192690166505655</v>
      </c>
      <c r="L23" s="14">
        <v>1912.08341</v>
      </c>
      <c r="M23" s="9">
        <v>0</v>
      </c>
      <c r="N23" s="14">
        <v>617.46900000000005</v>
      </c>
      <c r="O23" s="5">
        <f t="shared" si="6"/>
        <v>2529.5524100000002</v>
      </c>
    </row>
    <row r="24" spans="1:15" x14ac:dyDescent="0.25">
      <c r="A24" s="49">
        <v>18</v>
      </c>
      <c r="B24" s="51" t="s">
        <v>26</v>
      </c>
      <c r="C24" s="64">
        <v>22.5</v>
      </c>
      <c r="D24" s="64">
        <v>19475.189999999999</v>
      </c>
      <c r="E24" s="64">
        <v>31200</v>
      </c>
      <c r="F24" s="13">
        <f t="shared" si="4"/>
        <v>1.6020382856341839</v>
      </c>
      <c r="G24" s="62">
        <v>4077.9373300000002</v>
      </c>
      <c r="H24" s="9">
        <v>0</v>
      </c>
      <c r="I24" s="62">
        <v>1187.3</v>
      </c>
      <c r="J24" s="14">
        <f t="shared" si="5"/>
        <v>5265.2373299999999</v>
      </c>
      <c r="K24" s="13">
        <f>J24/'Форма 1'!R25</f>
        <v>0.58781705038748622</v>
      </c>
      <c r="L24" s="14">
        <v>1228.2444499999999</v>
      </c>
      <c r="M24" s="9">
        <v>0</v>
      </c>
      <c r="N24" s="14">
        <v>358.56599999999997</v>
      </c>
      <c r="O24" s="5">
        <f t="shared" si="6"/>
        <v>1586.8104499999999</v>
      </c>
    </row>
    <row r="25" spans="1:15" ht="30" x14ac:dyDescent="0.25">
      <c r="A25" s="49">
        <v>19</v>
      </c>
      <c r="B25" s="51" t="s">
        <v>27</v>
      </c>
      <c r="C25" s="64">
        <v>30.4</v>
      </c>
      <c r="D25" s="64">
        <v>21542.51</v>
      </c>
      <c r="E25" s="64">
        <v>34366.67</v>
      </c>
      <c r="F25" s="13">
        <f t="shared" si="4"/>
        <v>1.5952955342715402</v>
      </c>
      <c r="G25" s="62">
        <v>6091.5</v>
      </c>
      <c r="H25" s="9">
        <v>0</v>
      </c>
      <c r="I25" s="62">
        <v>1767.1</v>
      </c>
      <c r="J25" s="14">
        <f t="shared" si="5"/>
        <v>7858.6</v>
      </c>
      <c r="K25" s="13">
        <f>J25/'Форма 1'!R26</f>
        <v>0.57727326134896051</v>
      </c>
      <c r="L25" s="14">
        <v>1834.4008700000002</v>
      </c>
      <c r="M25" s="9">
        <v>0</v>
      </c>
      <c r="N25" s="14">
        <v>533.61699999999996</v>
      </c>
      <c r="O25" s="5">
        <f t="shared" si="6"/>
        <v>2368.0178700000001</v>
      </c>
    </row>
    <row r="26" spans="1:15" ht="30" x14ac:dyDescent="0.25">
      <c r="A26" s="49">
        <v>20</v>
      </c>
      <c r="B26" s="51" t="s">
        <v>28</v>
      </c>
      <c r="C26" s="64">
        <v>26.8</v>
      </c>
      <c r="D26" s="64">
        <v>24162.33</v>
      </c>
      <c r="E26" s="64">
        <v>31425</v>
      </c>
      <c r="F26" s="13">
        <f t="shared" si="4"/>
        <v>1.3005782141043516</v>
      </c>
      <c r="G26" s="62">
        <v>5800.4307099999996</v>
      </c>
      <c r="H26" s="47">
        <v>113.01736</v>
      </c>
      <c r="I26" s="62">
        <v>1765.2</v>
      </c>
      <c r="J26" s="14">
        <f t="shared" si="5"/>
        <v>7678.6480699999993</v>
      </c>
      <c r="K26" s="17">
        <f>J26/'Форма 1'!R27</f>
        <v>0.3982710000528481</v>
      </c>
      <c r="L26" s="14">
        <v>1752.26007</v>
      </c>
      <c r="M26" s="47">
        <v>34.221690000000002</v>
      </c>
      <c r="N26" s="14">
        <v>533.1</v>
      </c>
      <c r="O26" s="5">
        <f t="shared" si="6"/>
        <v>2319.58176</v>
      </c>
    </row>
    <row r="27" spans="1:15" ht="30" x14ac:dyDescent="0.25">
      <c r="A27" s="49">
        <v>21</v>
      </c>
      <c r="B27" s="51" t="s">
        <v>29</v>
      </c>
      <c r="C27" s="64">
        <v>12.9</v>
      </c>
      <c r="D27" s="64">
        <v>18413.87</v>
      </c>
      <c r="E27" s="64">
        <v>22375</v>
      </c>
      <c r="F27" s="13">
        <f t="shared" si="4"/>
        <v>1.2151166484829099</v>
      </c>
      <c r="G27" s="62">
        <v>2197.7337000000002</v>
      </c>
      <c r="H27" s="9">
        <v>0</v>
      </c>
      <c r="I27" s="62">
        <v>607.9</v>
      </c>
      <c r="J27" s="14">
        <f t="shared" ref="J27:J36" si="7">SUM(G27:I27)</f>
        <v>2805.6337000000003</v>
      </c>
      <c r="K27" s="17">
        <f>J27/'Форма 1'!R28</f>
        <v>0.58008705836872521</v>
      </c>
      <c r="L27" s="14">
        <v>655.00893000000008</v>
      </c>
      <c r="M27" s="9">
        <v>0</v>
      </c>
      <c r="N27" s="14">
        <v>183.59200000000001</v>
      </c>
      <c r="O27" s="5">
        <f t="shared" si="6"/>
        <v>838.60093000000006</v>
      </c>
    </row>
    <row r="28" spans="1:15" ht="30" x14ac:dyDescent="0.25">
      <c r="A28" s="49">
        <v>22</v>
      </c>
      <c r="B28" s="51" t="s">
        <v>30</v>
      </c>
      <c r="C28" s="64">
        <v>21.5</v>
      </c>
      <c r="D28" s="64">
        <v>18555.98</v>
      </c>
      <c r="E28" s="64">
        <v>33225</v>
      </c>
      <c r="F28" s="13">
        <f t="shared" si="4"/>
        <v>1.7905279052898311</v>
      </c>
      <c r="G28" s="62">
        <v>3830.9178099999999</v>
      </c>
      <c r="H28" s="14">
        <v>17.170900000000003</v>
      </c>
      <c r="I28" s="62">
        <v>999</v>
      </c>
      <c r="J28" s="14">
        <f t="shared" si="7"/>
        <v>4847.08871</v>
      </c>
      <c r="K28" s="17">
        <f>J28/'Форма 1'!R29</f>
        <v>0.53828547984890174</v>
      </c>
      <c r="L28" s="14">
        <v>1149.2734699999999</v>
      </c>
      <c r="M28" s="49">
        <v>5.1855900000000004</v>
      </c>
      <c r="N28" s="14">
        <v>301.71199999999999</v>
      </c>
      <c r="O28" s="5">
        <f t="shared" si="6"/>
        <v>1456.1710599999999</v>
      </c>
    </row>
    <row r="29" spans="1:15" x14ac:dyDescent="0.25">
      <c r="A29" s="49">
        <v>23</v>
      </c>
      <c r="B29" s="51" t="s">
        <v>31</v>
      </c>
      <c r="C29" s="64">
        <v>21.8</v>
      </c>
      <c r="D29" s="64">
        <v>20715.98</v>
      </c>
      <c r="E29" s="64">
        <v>32108.33</v>
      </c>
      <c r="F29" s="13">
        <f t="shared" si="4"/>
        <v>1.5499305367161005</v>
      </c>
      <c r="G29" s="62">
        <v>4131.3</v>
      </c>
      <c r="H29" s="9">
        <v>0</v>
      </c>
      <c r="I29" s="62">
        <v>1373.5</v>
      </c>
      <c r="J29" s="14">
        <f t="shared" si="7"/>
        <v>5504.8</v>
      </c>
      <c r="K29" s="17">
        <f>J29/'Форма 1'!R30</f>
        <v>0.56284283614173936</v>
      </c>
      <c r="L29" s="14">
        <v>1248</v>
      </c>
      <c r="M29" s="9">
        <v>0</v>
      </c>
      <c r="N29" s="14">
        <v>414.84300000000002</v>
      </c>
      <c r="O29" s="5">
        <f t="shared" si="6"/>
        <v>1662.8430000000001</v>
      </c>
    </row>
    <row r="30" spans="1:15" x14ac:dyDescent="0.25">
      <c r="A30" s="49">
        <v>24</v>
      </c>
      <c r="B30" s="51" t="s">
        <v>32</v>
      </c>
      <c r="C30" s="64">
        <v>46.5</v>
      </c>
      <c r="D30" s="64">
        <v>24066.1</v>
      </c>
      <c r="E30" s="64">
        <v>58216.67</v>
      </c>
      <c r="F30" s="13">
        <f t="shared" si="4"/>
        <v>2.4190321655773057</v>
      </c>
      <c r="G30" s="62">
        <v>10657.67202</v>
      </c>
      <c r="H30" s="9">
        <v>0</v>
      </c>
      <c r="I30" s="62">
        <v>3233.3</v>
      </c>
      <c r="J30" s="14">
        <f t="shared" si="7"/>
        <v>13890.972020000001</v>
      </c>
      <c r="K30" s="17">
        <f>J30/'Форма 1'!R31</f>
        <v>0.58807843670938653</v>
      </c>
      <c r="L30" s="14">
        <v>3206.6560600000003</v>
      </c>
      <c r="M30" s="9">
        <v>0</v>
      </c>
      <c r="N30" s="14">
        <v>976.4251999999999</v>
      </c>
      <c r="O30" s="5">
        <f t="shared" si="6"/>
        <v>4183.0812599999999</v>
      </c>
    </row>
    <row r="31" spans="1:15" ht="30" x14ac:dyDescent="0.25">
      <c r="A31" s="49">
        <v>25</v>
      </c>
      <c r="B31" s="51" t="s">
        <v>33</v>
      </c>
      <c r="C31" s="64">
        <v>14.7</v>
      </c>
      <c r="D31" s="64">
        <v>20669.62</v>
      </c>
      <c r="E31" s="64">
        <v>24991.67</v>
      </c>
      <c r="F31" s="13">
        <f t="shared" si="4"/>
        <v>1.2091015703239827</v>
      </c>
      <c r="G31" s="62">
        <v>2844.8002099999999</v>
      </c>
      <c r="H31" s="9">
        <v>0</v>
      </c>
      <c r="I31" s="62">
        <v>800.7</v>
      </c>
      <c r="J31" s="14">
        <f t="shared" si="7"/>
        <v>3645.5002100000002</v>
      </c>
      <c r="K31" s="17">
        <f>J31/'Форма 1'!R32</f>
        <v>0.48477994326326301</v>
      </c>
      <c r="L31" s="14">
        <v>857.30475999999999</v>
      </c>
      <c r="M31" s="9">
        <v>0</v>
      </c>
      <c r="N31" s="14">
        <v>241.768</v>
      </c>
      <c r="O31" s="5">
        <f t="shared" si="6"/>
        <v>1099.07276</v>
      </c>
    </row>
    <row r="32" spans="1:15" ht="30" x14ac:dyDescent="0.25">
      <c r="A32" s="49">
        <v>26</v>
      </c>
      <c r="B32" s="51" t="s">
        <v>133</v>
      </c>
      <c r="C32" s="64">
        <v>25.2</v>
      </c>
      <c r="D32" s="64">
        <v>21632.86</v>
      </c>
      <c r="E32" s="64">
        <v>34050</v>
      </c>
      <c r="F32" s="13">
        <f t="shared" si="4"/>
        <v>1.573994377072657</v>
      </c>
      <c r="G32" s="62">
        <v>5038.7256699999998</v>
      </c>
      <c r="H32" s="9">
        <v>0</v>
      </c>
      <c r="I32" s="62">
        <v>1529.1</v>
      </c>
      <c r="J32" s="14">
        <f t="shared" si="7"/>
        <v>6567.8256700000002</v>
      </c>
      <c r="K32" s="17">
        <f>J32/'Форма 1'!R33</f>
        <v>0.56193710992621637</v>
      </c>
      <c r="L32" s="14">
        <v>1504.04169</v>
      </c>
      <c r="M32" s="9">
        <v>0</v>
      </c>
      <c r="N32" s="14">
        <v>461.791</v>
      </c>
      <c r="O32" s="5">
        <f t="shared" si="6"/>
        <v>1965.83269</v>
      </c>
    </row>
    <row r="33" spans="1:15" ht="30" x14ac:dyDescent="0.25">
      <c r="A33" s="49">
        <v>27</v>
      </c>
      <c r="B33" s="51" t="s">
        <v>34</v>
      </c>
      <c r="C33" s="64">
        <v>35.200000000000003</v>
      </c>
      <c r="D33" s="64">
        <v>21093.17</v>
      </c>
      <c r="E33" s="64">
        <v>32716.67</v>
      </c>
      <c r="F33" s="13">
        <f t="shared" si="4"/>
        <v>1.5510551519757343</v>
      </c>
      <c r="G33" s="62">
        <v>6946.3452400000006</v>
      </c>
      <c r="H33" s="9">
        <v>0</v>
      </c>
      <c r="I33" s="62">
        <v>1977.4</v>
      </c>
      <c r="J33" s="14">
        <f t="shared" si="7"/>
        <v>8923.7452400000002</v>
      </c>
      <c r="K33" s="17">
        <f>J33/'Форма 1'!R34</f>
        <v>0.53912792079431826</v>
      </c>
      <c r="L33" s="14">
        <v>2090.4562700000001</v>
      </c>
      <c r="M33" s="9">
        <v>0</v>
      </c>
      <c r="N33" s="14">
        <v>597.19919999999991</v>
      </c>
      <c r="O33" s="5">
        <f t="shared" si="6"/>
        <v>2687.6554700000002</v>
      </c>
    </row>
    <row r="34" spans="1:15" ht="30" x14ac:dyDescent="0.25">
      <c r="A34" s="49">
        <v>28</v>
      </c>
      <c r="B34" s="51" t="s">
        <v>35</v>
      </c>
      <c r="C34" s="64">
        <v>14.5</v>
      </c>
      <c r="D34" s="64">
        <v>20058.02</v>
      </c>
      <c r="E34" s="64">
        <v>27633.33</v>
      </c>
      <c r="F34" s="13">
        <f t="shared" si="4"/>
        <v>1.3776698796790512</v>
      </c>
      <c r="G34" s="62">
        <v>2871.1891900000001</v>
      </c>
      <c r="H34" s="9">
        <v>0</v>
      </c>
      <c r="I34" s="62">
        <v>663.2</v>
      </c>
      <c r="J34" s="14">
        <f t="shared" si="7"/>
        <v>3534.3891899999999</v>
      </c>
      <c r="K34" s="17">
        <f>J34/'Форма 1'!R35</f>
        <v>0.45779145118168219</v>
      </c>
      <c r="L34" s="14">
        <v>865.73792000000003</v>
      </c>
      <c r="M34" s="9">
        <v>0</v>
      </c>
      <c r="N34" s="14">
        <v>200.27</v>
      </c>
      <c r="O34" s="5">
        <f t="shared" si="6"/>
        <v>1066.00792</v>
      </c>
    </row>
    <row r="35" spans="1:15" ht="30" x14ac:dyDescent="0.25">
      <c r="A35" s="49">
        <v>29</v>
      </c>
      <c r="B35" s="51" t="s">
        <v>134</v>
      </c>
      <c r="C35" s="64">
        <v>25.4</v>
      </c>
      <c r="D35" s="64">
        <v>21939.360000000001</v>
      </c>
      <c r="E35" s="64">
        <v>0</v>
      </c>
      <c r="F35" s="13">
        <f t="shared" si="4"/>
        <v>0</v>
      </c>
      <c r="G35" s="62">
        <v>5101.8</v>
      </c>
      <c r="H35" s="9">
        <v>0</v>
      </c>
      <c r="I35" s="62">
        <v>1711.8</v>
      </c>
      <c r="J35" s="14">
        <f t="shared" si="7"/>
        <v>6813.6</v>
      </c>
      <c r="K35" s="17">
        <f>J35/'Форма 1'!R36</f>
        <v>0.56972736202800955</v>
      </c>
      <c r="L35" s="14">
        <v>1533.8</v>
      </c>
      <c r="M35" s="9">
        <v>0</v>
      </c>
      <c r="N35" s="14">
        <v>516.91700000000003</v>
      </c>
      <c r="O35" s="5">
        <f t="shared" si="6"/>
        <v>2050.7170000000001</v>
      </c>
    </row>
    <row r="36" spans="1:15" x14ac:dyDescent="0.25">
      <c r="A36" s="53">
        <v>30</v>
      </c>
      <c r="B36" s="51" t="s">
        <v>36</v>
      </c>
      <c r="C36" s="64">
        <v>32.6</v>
      </c>
      <c r="D36" s="64">
        <v>19562.310000000001</v>
      </c>
      <c r="E36" s="64">
        <v>29366.67</v>
      </c>
      <c r="F36" s="13">
        <f t="shared" si="4"/>
        <v>1.5011862096040802</v>
      </c>
      <c r="G36" s="62">
        <v>5974.2706500000004</v>
      </c>
      <c r="H36" s="9">
        <v>0</v>
      </c>
      <c r="I36" s="62">
        <v>1688.1</v>
      </c>
      <c r="J36" s="14">
        <f t="shared" si="7"/>
        <v>7662.3706500000008</v>
      </c>
      <c r="K36" s="17">
        <f>J36/'Форма 1'!R37</f>
        <v>0.5484428582988935</v>
      </c>
      <c r="L36" s="14">
        <v>1797.85763</v>
      </c>
      <c r="M36" s="9">
        <v>0</v>
      </c>
      <c r="N36" s="14">
        <v>509.8168</v>
      </c>
      <c r="O36" s="5">
        <f t="shared" si="6"/>
        <v>2307.67443</v>
      </c>
    </row>
    <row r="37" spans="1:15" ht="30" x14ac:dyDescent="0.25">
      <c r="A37" s="53">
        <v>31</v>
      </c>
      <c r="B37" s="51" t="s">
        <v>135</v>
      </c>
      <c r="C37" s="64">
        <v>28.9</v>
      </c>
      <c r="D37" s="64">
        <v>21838.45</v>
      </c>
      <c r="E37" s="64">
        <v>38541.67</v>
      </c>
      <c r="F37" s="13">
        <f t="shared" si="3"/>
        <v>1.7648537327511795</v>
      </c>
      <c r="G37" s="62">
        <v>5902.1173600000002</v>
      </c>
      <c r="H37" s="9">
        <v>0</v>
      </c>
      <c r="I37" s="62">
        <v>1884.4</v>
      </c>
      <c r="J37" s="14">
        <f>SUM(G37:I37)</f>
        <v>7786.5173599999998</v>
      </c>
      <c r="K37" s="17">
        <f>J37/'Форма 1'!R38</f>
        <v>0.5268614321363505</v>
      </c>
      <c r="L37" s="14">
        <v>1774.29063</v>
      </c>
      <c r="M37" s="9">
        <v>0</v>
      </c>
      <c r="N37" s="14">
        <v>569.05799999999999</v>
      </c>
      <c r="O37" s="5">
        <f t="shared" si="6"/>
        <v>2343.34863</v>
      </c>
    </row>
    <row r="38" spans="1:15" ht="30" x14ac:dyDescent="0.25">
      <c r="A38" s="53">
        <v>32</v>
      </c>
      <c r="B38" s="51" t="s">
        <v>37</v>
      </c>
      <c r="C38" s="64">
        <v>33.69</v>
      </c>
      <c r="D38" s="64">
        <v>24115.58</v>
      </c>
      <c r="E38" s="64">
        <v>52566.67</v>
      </c>
      <c r="F38" s="13">
        <f t="shared" si="3"/>
        <v>2.1797804572811432</v>
      </c>
      <c r="G38" s="62">
        <v>8513.1</v>
      </c>
      <c r="H38" s="9">
        <v>0</v>
      </c>
      <c r="I38" s="62">
        <v>992.93752000000006</v>
      </c>
      <c r="J38" s="14">
        <f>SUM(G38:I38)</f>
        <v>9506.0375199999999</v>
      </c>
      <c r="K38" s="17">
        <f>J38/'Форма 1'!R39</f>
        <v>0.58254116091304231</v>
      </c>
      <c r="L38" s="14">
        <v>2613.1541299999999</v>
      </c>
      <c r="M38" s="9">
        <v>0</v>
      </c>
      <c r="N38" s="14">
        <v>299.78631999999999</v>
      </c>
      <c r="O38" s="5">
        <f t="shared" si="1"/>
        <v>2912.9404500000001</v>
      </c>
    </row>
    <row r="39" spans="1:15" ht="30" x14ac:dyDescent="0.25">
      <c r="A39" s="53">
        <v>33</v>
      </c>
      <c r="B39" s="51" t="s">
        <v>38</v>
      </c>
      <c r="C39" s="64">
        <v>22.7</v>
      </c>
      <c r="D39" s="64">
        <v>22683.55</v>
      </c>
      <c r="E39" s="64">
        <v>56208.33</v>
      </c>
      <c r="F39" s="13">
        <f t="shared" si="3"/>
        <v>2.4779335685992714</v>
      </c>
      <c r="G39" s="62">
        <v>5401.9</v>
      </c>
      <c r="H39" s="9">
        <v>0</v>
      </c>
      <c r="I39" s="62">
        <v>800.33908999999994</v>
      </c>
      <c r="J39" s="14">
        <f>SUM(G39:I39)</f>
        <v>6202.2390899999991</v>
      </c>
      <c r="K39" s="17">
        <f>J39/'Форма 1'!R40</f>
        <v>0.61048483706842926</v>
      </c>
      <c r="L39" s="14">
        <v>1624.3501200000001</v>
      </c>
      <c r="M39" s="9">
        <v>0</v>
      </c>
      <c r="N39" s="14">
        <v>241.70618999999999</v>
      </c>
      <c r="O39" s="5">
        <f t="shared" si="1"/>
        <v>1866.0563099999999</v>
      </c>
    </row>
    <row r="40" spans="1:15" ht="30" x14ac:dyDescent="0.25">
      <c r="A40" s="53">
        <v>34</v>
      </c>
      <c r="B40" s="51" t="s">
        <v>39</v>
      </c>
      <c r="C40" s="64">
        <v>60</v>
      </c>
      <c r="D40" s="64">
        <v>28442.04</v>
      </c>
      <c r="E40" s="64">
        <v>57391.67</v>
      </c>
      <c r="F40" s="13">
        <f t="shared" si="3"/>
        <v>2.0178464695218765</v>
      </c>
      <c r="G40" s="62">
        <v>16451.7</v>
      </c>
      <c r="H40" s="9">
        <v>0</v>
      </c>
      <c r="I40" s="62">
        <v>2535.6094199999998</v>
      </c>
      <c r="J40" s="14">
        <f t="shared" ref="J40:J50" si="8">SUM(G40:I40)</f>
        <v>18987.309420000001</v>
      </c>
      <c r="K40" s="17">
        <f>J40/'Форма 1'!R41</f>
        <v>0.55881098330301116</v>
      </c>
      <c r="L40" s="14">
        <v>4934.8859900000007</v>
      </c>
      <c r="M40" s="9">
        <v>0</v>
      </c>
      <c r="N40" s="14">
        <v>765.75281999999993</v>
      </c>
      <c r="O40" s="5">
        <f t="shared" si="1"/>
        <v>5700.6388100000004</v>
      </c>
    </row>
    <row r="41" spans="1:15" x14ac:dyDescent="0.25">
      <c r="A41" s="49">
        <v>35</v>
      </c>
      <c r="B41" s="51" t="s">
        <v>40</v>
      </c>
      <c r="C41" s="64">
        <v>24.5</v>
      </c>
      <c r="D41" s="64">
        <v>26818.28</v>
      </c>
      <c r="E41" s="64">
        <v>59458.33</v>
      </c>
      <c r="F41" s="13">
        <f t="shared" si="3"/>
        <v>2.2170821544110959</v>
      </c>
      <c r="G41" s="62">
        <v>6728</v>
      </c>
      <c r="H41" s="9">
        <v>0</v>
      </c>
      <c r="I41" s="62">
        <v>1097.1078500000001</v>
      </c>
      <c r="J41" s="14">
        <f t="shared" si="8"/>
        <v>7825.1078500000003</v>
      </c>
      <c r="K41" s="17">
        <f>J41/'Форма 1'!R42</f>
        <v>0.58083407906823858</v>
      </c>
      <c r="L41" s="14">
        <v>2022.30126</v>
      </c>
      <c r="M41" s="9">
        <v>0</v>
      </c>
      <c r="N41" s="14">
        <v>331.29935</v>
      </c>
      <c r="O41" s="5">
        <f t="shared" si="1"/>
        <v>2353.60061</v>
      </c>
    </row>
    <row r="42" spans="1:15" ht="30" x14ac:dyDescent="0.25">
      <c r="A42" s="49">
        <v>36</v>
      </c>
      <c r="B42" s="51" t="s">
        <v>41</v>
      </c>
      <c r="C42" s="64">
        <v>54.9</v>
      </c>
      <c r="D42" s="64">
        <v>28675.98</v>
      </c>
      <c r="E42" s="64">
        <v>88066.67</v>
      </c>
      <c r="F42" s="13">
        <f t="shared" si="3"/>
        <v>3.071095390637042</v>
      </c>
      <c r="G42" s="62">
        <v>16939.099999999999</v>
      </c>
      <c r="H42" s="9">
        <v>0</v>
      </c>
      <c r="I42" s="62">
        <v>1757.8438000000001</v>
      </c>
      <c r="J42" s="14">
        <f t="shared" si="8"/>
        <v>18696.943799999997</v>
      </c>
      <c r="K42" s="17">
        <f>J42/'Форма 1'!R43</f>
        <v>0.55398085629590033</v>
      </c>
      <c r="L42" s="14">
        <v>5026.9004199999999</v>
      </c>
      <c r="M42" s="9">
        <v>0</v>
      </c>
      <c r="N42" s="14">
        <v>530.90660000000003</v>
      </c>
      <c r="O42" s="5">
        <f t="shared" si="1"/>
        <v>5557.8070200000002</v>
      </c>
    </row>
    <row r="43" spans="1:15" x14ac:dyDescent="0.25">
      <c r="A43" s="49">
        <v>37</v>
      </c>
      <c r="B43" s="51" t="s">
        <v>42</v>
      </c>
      <c r="C43" s="64">
        <v>55</v>
      </c>
      <c r="D43" s="64">
        <v>33631.94</v>
      </c>
      <c r="E43" s="64">
        <v>80133.33</v>
      </c>
      <c r="F43" s="13">
        <f t="shared" si="3"/>
        <v>2.3826555946519883</v>
      </c>
      <c r="G43" s="62">
        <v>19425.2</v>
      </c>
      <c r="H43" s="9">
        <v>0</v>
      </c>
      <c r="I43" s="62">
        <v>1862.8718999999999</v>
      </c>
      <c r="J43" s="14">
        <f t="shared" si="8"/>
        <v>21288.071899999999</v>
      </c>
      <c r="K43" s="17">
        <f>J43/'Форма 1'!R44</f>
        <v>0.6024765955274245</v>
      </c>
      <c r="L43" s="14">
        <v>5820.4628700000003</v>
      </c>
      <c r="M43" s="9">
        <v>0</v>
      </c>
      <c r="N43" s="14">
        <v>562.57010000000002</v>
      </c>
      <c r="O43" s="5">
        <f t="shared" si="1"/>
        <v>6383.0329700000002</v>
      </c>
    </row>
    <row r="44" spans="1:15" ht="30" x14ac:dyDescent="0.25">
      <c r="A44" s="49">
        <v>38</v>
      </c>
      <c r="B44" s="51" t="s">
        <v>43</v>
      </c>
      <c r="C44" s="64">
        <v>36.9</v>
      </c>
      <c r="D44" s="64">
        <v>36052.92</v>
      </c>
      <c r="E44" s="64">
        <v>36925</v>
      </c>
      <c r="F44" s="13">
        <f t="shared" si="3"/>
        <v>1.0241888867808766</v>
      </c>
      <c r="G44" s="62">
        <v>14360</v>
      </c>
      <c r="H44" s="9">
        <v>0</v>
      </c>
      <c r="I44" s="62">
        <v>1446.3781799999999</v>
      </c>
      <c r="J44" s="14">
        <f t="shared" si="8"/>
        <v>15806.37818</v>
      </c>
      <c r="K44" s="17">
        <f>J44/'Форма 1'!R45</f>
        <v>0.58626113239617039</v>
      </c>
      <c r="L44" s="14">
        <v>4324.5456399999994</v>
      </c>
      <c r="M44" s="9">
        <v>0</v>
      </c>
      <c r="N44" s="14">
        <v>436.86238000000003</v>
      </c>
      <c r="O44" s="5">
        <f t="shared" si="1"/>
        <v>4761.4080199999989</v>
      </c>
    </row>
    <row r="45" spans="1:15" x14ac:dyDescent="0.25">
      <c r="A45" s="49">
        <v>39</v>
      </c>
      <c r="B45" s="51" t="s">
        <v>44</v>
      </c>
      <c r="C45" s="64">
        <v>36.799999999999997</v>
      </c>
      <c r="D45" s="64">
        <v>22536.799999999999</v>
      </c>
      <c r="E45" s="64">
        <v>27791.67</v>
      </c>
      <c r="F45" s="13">
        <f t="shared" si="3"/>
        <v>1.2331684178765396</v>
      </c>
      <c r="G45" s="62">
        <v>8771.2985800000006</v>
      </c>
      <c r="H45" s="9">
        <v>0</v>
      </c>
      <c r="I45" s="62">
        <v>1086.9062799999999</v>
      </c>
      <c r="J45" s="14">
        <f t="shared" si="8"/>
        <v>9858.2048599999998</v>
      </c>
      <c r="K45" s="17">
        <f>J45/'Форма 1'!R46</f>
        <v>0.52756234328936547</v>
      </c>
      <c r="L45" s="14">
        <v>2640.8742699999998</v>
      </c>
      <c r="M45" s="9">
        <v>0</v>
      </c>
      <c r="N45" s="14">
        <v>328.17947999999996</v>
      </c>
      <c r="O45" s="5">
        <f t="shared" si="1"/>
        <v>2969.0537499999996</v>
      </c>
    </row>
    <row r="46" spans="1:15" x14ac:dyDescent="0.25">
      <c r="A46" s="49">
        <v>40</v>
      </c>
      <c r="B46" s="51" t="s">
        <v>120</v>
      </c>
      <c r="C46" s="64">
        <v>43.9</v>
      </c>
      <c r="D46" s="64">
        <v>19654.53</v>
      </c>
      <c r="E46" s="64">
        <v>34325</v>
      </c>
      <c r="F46" s="13">
        <f t="shared" si="3"/>
        <v>1.7464167293748567</v>
      </c>
      <c r="G46" s="62">
        <v>8891.1</v>
      </c>
      <c r="H46" s="9">
        <v>0</v>
      </c>
      <c r="I46" s="62">
        <v>1182.0078500000002</v>
      </c>
      <c r="J46" s="14">
        <f t="shared" si="8"/>
        <v>10073.10785</v>
      </c>
      <c r="K46" s="17">
        <f>J46/'Форма 1'!R47</f>
        <v>0.47550839690664543</v>
      </c>
      <c r="L46" s="14">
        <v>2668.7</v>
      </c>
      <c r="M46" s="9">
        <v>0</v>
      </c>
      <c r="N46" s="14">
        <v>356.96254999999996</v>
      </c>
      <c r="O46" s="5">
        <f t="shared" si="1"/>
        <v>3025.66255</v>
      </c>
    </row>
    <row r="47" spans="1:15" x14ac:dyDescent="0.25">
      <c r="A47" s="49">
        <v>41</v>
      </c>
      <c r="B47" s="51" t="s">
        <v>136</v>
      </c>
      <c r="C47" s="64">
        <v>20.9</v>
      </c>
      <c r="D47" s="64">
        <v>18260.419999999998</v>
      </c>
      <c r="E47" s="64"/>
      <c r="F47" s="13">
        <f t="shared" si="3"/>
        <v>0</v>
      </c>
      <c r="G47" s="62">
        <v>3495.3</v>
      </c>
      <c r="H47" s="49">
        <v>2.2915900000000002</v>
      </c>
      <c r="I47" s="62">
        <v>969.27032999999994</v>
      </c>
      <c r="J47" s="14">
        <f t="shared" si="8"/>
        <v>4466.8619200000003</v>
      </c>
      <c r="K47" s="17">
        <f>J47/'Форма 1'!R48</f>
        <v>0.54372754270862034</v>
      </c>
      <c r="L47" s="14">
        <v>1050.4910600000001</v>
      </c>
      <c r="M47" s="49">
        <v>0.69207000000000007</v>
      </c>
      <c r="N47" s="14">
        <v>292.61303000000004</v>
      </c>
      <c r="O47" s="5">
        <f t="shared" si="1"/>
        <v>1343.7961600000001</v>
      </c>
    </row>
    <row r="48" spans="1:15" ht="30" x14ac:dyDescent="0.25">
      <c r="A48" s="49">
        <v>42</v>
      </c>
      <c r="B48" s="51" t="s">
        <v>45</v>
      </c>
      <c r="C48" s="64">
        <v>35.5</v>
      </c>
      <c r="D48" s="64">
        <v>20412.11</v>
      </c>
      <c r="E48" s="64">
        <v>48508.33</v>
      </c>
      <c r="F48" s="13">
        <f t="shared" si="3"/>
        <v>2.3764485886074493</v>
      </c>
      <c r="G48" s="62">
        <v>7756.0691200000001</v>
      </c>
      <c r="H48" s="9">
        <v>0</v>
      </c>
      <c r="I48" s="62">
        <v>1036.4719</v>
      </c>
      <c r="J48" s="14">
        <f t="shared" si="8"/>
        <v>8792.5410200000006</v>
      </c>
      <c r="K48" s="17">
        <f>J48/'Форма 1'!R49</f>
        <v>0.44301484644530875</v>
      </c>
      <c r="L48" s="14">
        <v>2343.9345800000001</v>
      </c>
      <c r="M48" s="9">
        <v>0</v>
      </c>
      <c r="N48" s="14">
        <v>313.03290000000004</v>
      </c>
      <c r="O48" s="5">
        <f t="shared" si="1"/>
        <v>2656.9674800000003</v>
      </c>
    </row>
    <row r="49" spans="1:15" x14ac:dyDescent="0.25">
      <c r="A49" s="49">
        <v>43</v>
      </c>
      <c r="B49" s="51" t="s">
        <v>46</v>
      </c>
      <c r="C49" s="64">
        <v>31.3</v>
      </c>
      <c r="D49" s="64">
        <v>26688.54</v>
      </c>
      <c r="E49" s="64">
        <v>45425</v>
      </c>
      <c r="F49" s="13">
        <f t="shared" si="3"/>
        <v>1.7020414005412061</v>
      </c>
      <c r="G49" s="62">
        <v>8984.8073499999991</v>
      </c>
      <c r="H49" s="9">
        <v>0</v>
      </c>
      <c r="I49" s="62">
        <v>1002.2719000000001</v>
      </c>
      <c r="J49" s="14">
        <f t="shared" si="8"/>
        <v>9987.0792499999989</v>
      </c>
      <c r="K49" s="17">
        <f>J49/'Форма 1'!R50</f>
        <v>0.47435021891692092</v>
      </c>
      <c r="L49" s="14">
        <v>2697.39417</v>
      </c>
      <c r="M49" s="9">
        <v>0</v>
      </c>
      <c r="N49" s="14">
        <v>302.71809999999999</v>
      </c>
      <c r="O49" s="5">
        <f t="shared" si="1"/>
        <v>3000.1122700000001</v>
      </c>
    </row>
    <row r="50" spans="1:15" ht="30" x14ac:dyDescent="0.25">
      <c r="A50" s="49">
        <v>44</v>
      </c>
      <c r="B50" s="51" t="s">
        <v>47</v>
      </c>
      <c r="C50" s="64">
        <v>32.700000000000003</v>
      </c>
      <c r="D50" s="64">
        <v>25606.84</v>
      </c>
      <c r="E50" s="64">
        <v>50683.33</v>
      </c>
      <c r="F50" s="13">
        <f t="shared" si="3"/>
        <v>1.9792887369156054</v>
      </c>
      <c r="G50" s="62">
        <v>8762.2999999999993</v>
      </c>
      <c r="H50" s="9">
        <v>0</v>
      </c>
      <c r="I50" s="62">
        <v>1117.5062800000001</v>
      </c>
      <c r="J50" s="14">
        <f t="shared" si="8"/>
        <v>9879.8062799999989</v>
      </c>
      <c r="K50" s="17">
        <f>J50/'Форма 1'!R51</f>
        <v>0.56264187064436066</v>
      </c>
      <c r="L50" s="14">
        <v>2635.3692999999998</v>
      </c>
      <c r="M50" s="9">
        <v>0</v>
      </c>
      <c r="N50" s="14">
        <v>337.44268</v>
      </c>
      <c r="O50" s="5">
        <f t="shared" si="1"/>
        <v>2972.8119799999999</v>
      </c>
    </row>
    <row r="51" spans="1:15" x14ac:dyDescent="0.25">
      <c r="A51" s="49">
        <v>45</v>
      </c>
      <c r="B51" s="51" t="s">
        <v>48</v>
      </c>
      <c r="C51" s="64">
        <v>27.9</v>
      </c>
      <c r="D51" s="64">
        <v>21920.55</v>
      </c>
      <c r="E51" s="64">
        <v>35758.33</v>
      </c>
      <c r="F51" s="13">
        <f t="shared" si="3"/>
        <v>1.6312697446003865</v>
      </c>
      <c r="G51" s="62">
        <v>6469.0513200000005</v>
      </c>
      <c r="H51" s="9">
        <v>0</v>
      </c>
      <c r="I51" s="62">
        <v>843.5</v>
      </c>
      <c r="J51" s="14">
        <f>SUM(G51:I51)</f>
        <v>7312.5513200000005</v>
      </c>
      <c r="K51" s="17">
        <f>J51/'Форма 1'!R52</f>
        <v>0.514495643277599</v>
      </c>
      <c r="L51" s="14">
        <v>1936.2502400000001</v>
      </c>
      <c r="M51" s="9">
        <v>0</v>
      </c>
      <c r="N51" s="14">
        <v>254.77420000000001</v>
      </c>
      <c r="O51" s="5">
        <f t="shared" si="1"/>
        <v>2191.0244400000001</v>
      </c>
    </row>
    <row r="52" spans="1:15" ht="30" x14ac:dyDescent="0.25">
      <c r="A52" s="49">
        <v>46</v>
      </c>
      <c r="B52" s="51" t="s">
        <v>49</v>
      </c>
      <c r="C52" s="64">
        <v>29.9</v>
      </c>
      <c r="D52" s="64">
        <v>26405.25</v>
      </c>
      <c r="E52" s="64">
        <v>38777.78</v>
      </c>
      <c r="F52" s="13">
        <f t="shared" si="3"/>
        <v>1.4685632592003484</v>
      </c>
      <c r="G52" s="62">
        <v>8321</v>
      </c>
      <c r="H52" s="9">
        <v>0</v>
      </c>
      <c r="I52" s="62">
        <v>1055.0801399999998</v>
      </c>
      <c r="J52" s="14">
        <f>SUM(G52:I52)</f>
        <v>9376.08014</v>
      </c>
      <c r="K52" s="17">
        <f>J52/'Форма 1'!R53</f>
        <v>0.55963289613421607</v>
      </c>
      <c r="L52" s="14">
        <v>2498.6970499999998</v>
      </c>
      <c r="M52" s="9">
        <v>0</v>
      </c>
      <c r="N52" s="14">
        <v>318.58977000000004</v>
      </c>
      <c r="O52" s="5">
        <f>SUM(L52:N52)</f>
        <v>2817.2868199999998</v>
      </c>
    </row>
    <row r="53" spans="1:15" ht="30" x14ac:dyDescent="0.25">
      <c r="A53" s="49">
        <v>47</v>
      </c>
      <c r="B53" s="51" t="s">
        <v>50</v>
      </c>
      <c r="C53" s="64">
        <v>22.5</v>
      </c>
      <c r="D53" s="64">
        <v>24883.75</v>
      </c>
      <c r="E53" s="64">
        <v>43750</v>
      </c>
      <c r="F53" s="13">
        <f t="shared" si="3"/>
        <v>1.758175516150098</v>
      </c>
      <c r="G53" s="62">
        <v>6105.7608499999997</v>
      </c>
      <c r="H53" s="9">
        <v>0</v>
      </c>
      <c r="I53" s="62">
        <v>598.73752000000002</v>
      </c>
      <c r="J53" s="14">
        <f>SUM(G53:I53)</f>
        <v>6704.4983699999993</v>
      </c>
      <c r="K53" s="17">
        <f>J53/'Форма 1'!R54</f>
        <v>0.46936167928810596</v>
      </c>
      <c r="L53" s="14">
        <v>1838.4685300000001</v>
      </c>
      <c r="M53" s="9">
        <v>0</v>
      </c>
      <c r="N53" s="14">
        <v>180.78632000000002</v>
      </c>
      <c r="O53" s="5">
        <f t="shared" si="1"/>
        <v>2019.25485</v>
      </c>
    </row>
    <row r="54" spans="1:15" ht="30" x14ac:dyDescent="0.25">
      <c r="A54" s="49">
        <v>48</v>
      </c>
      <c r="B54" s="51" t="s">
        <v>51</v>
      </c>
      <c r="C54" s="64">
        <v>29.6</v>
      </c>
      <c r="D54" s="64">
        <v>20275.62</v>
      </c>
      <c r="E54" s="64">
        <v>34750</v>
      </c>
      <c r="F54" s="13">
        <f t="shared" si="3"/>
        <v>1.7138810058582674</v>
      </c>
      <c r="G54" s="62">
        <v>6116.5754999999999</v>
      </c>
      <c r="H54" s="9">
        <v>0</v>
      </c>
      <c r="I54" s="62">
        <v>1090.0718999999999</v>
      </c>
      <c r="J54" s="14">
        <f>SUM(G54:I54)</f>
        <v>7206.6473999999998</v>
      </c>
      <c r="K54" s="17">
        <f>J54/'Форма 1'!R55</f>
        <v>0.53338760914628258</v>
      </c>
      <c r="L54" s="14">
        <v>1862.8885600000001</v>
      </c>
      <c r="M54" s="9">
        <v>0</v>
      </c>
      <c r="N54" s="14">
        <v>329.10329999999999</v>
      </c>
      <c r="O54" s="5">
        <f t="shared" si="1"/>
        <v>2191.9918600000001</v>
      </c>
    </row>
    <row r="55" spans="1:15" x14ac:dyDescent="0.25">
      <c r="A55" s="49">
        <v>49</v>
      </c>
      <c r="B55" s="51" t="s">
        <v>52</v>
      </c>
      <c r="C55" s="64">
        <v>39.9</v>
      </c>
      <c r="D55" s="64">
        <v>22241.65</v>
      </c>
      <c r="E55" s="64">
        <v>45325</v>
      </c>
      <c r="F55" s="13">
        <f t="shared" si="3"/>
        <v>2.0378434153940916</v>
      </c>
      <c r="G55" s="62">
        <v>9422.2999999999993</v>
      </c>
      <c r="H55" s="9">
        <v>0</v>
      </c>
      <c r="I55" s="62">
        <v>1195.10942</v>
      </c>
      <c r="J55" s="14">
        <f>SUM(G55:I55)</f>
        <v>10617.40942</v>
      </c>
      <c r="K55" s="17">
        <f>J55/'Форма 1'!R56</f>
        <v>0.58140430241441476</v>
      </c>
      <c r="L55" s="14">
        <v>2835.7466300000001</v>
      </c>
      <c r="M55" s="9">
        <v>0</v>
      </c>
      <c r="N55" s="14">
        <v>360.91922</v>
      </c>
      <c r="O55" s="5">
        <f t="shared" si="1"/>
        <v>3196.6658500000003</v>
      </c>
    </row>
    <row r="56" spans="1:15" x14ac:dyDescent="0.25">
      <c r="A56" s="49">
        <v>50</v>
      </c>
      <c r="B56" s="51" t="s">
        <v>53</v>
      </c>
      <c r="C56" s="64">
        <v>27.3</v>
      </c>
      <c r="D56" s="64">
        <v>22246.95</v>
      </c>
      <c r="E56" s="64">
        <v>41675</v>
      </c>
      <c r="F56" s="13">
        <f t="shared" si="3"/>
        <v>1.8732904960005754</v>
      </c>
      <c r="G56" s="62">
        <v>6284.1</v>
      </c>
      <c r="H56" s="9">
        <v>0</v>
      </c>
      <c r="I56" s="62">
        <v>950.84066000000007</v>
      </c>
      <c r="J56" s="14">
        <f t="shared" ref="J56:J67" si="9">SUM(G56:I56)</f>
        <v>7234.9406600000002</v>
      </c>
      <c r="K56" s="17">
        <f>J56/'Форма 1'!R57</f>
        <v>0.55186280364905638</v>
      </c>
      <c r="L56" s="14">
        <v>1917.57528</v>
      </c>
      <c r="M56" s="9">
        <v>0</v>
      </c>
      <c r="N56" s="14">
        <v>287.11505999999997</v>
      </c>
      <c r="O56" s="5">
        <f>SUM(L56:N56)</f>
        <v>2204.6903400000001</v>
      </c>
    </row>
    <row r="57" spans="1:15" x14ac:dyDescent="0.25">
      <c r="A57" s="49">
        <v>51</v>
      </c>
      <c r="B57" s="51" t="s">
        <v>137</v>
      </c>
      <c r="C57" s="64">
        <v>44.3</v>
      </c>
      <c r="D57" s="64">
        <v>27132.69</v>
      </c>
      <c r="E57" s="64">
        <v>73866.67</v>
      </c>
      <c r="F57" s="13">
        <f t="shared" si="3"/>
        <v>2.7224233940681888</v>
      </c>
      <c r="G57" s="62">
        <v>12929.7</v>
      </c>
      <c r="H57" s="9">
        <v>0</v>
      </c>
      <c r="I57" s="62">
        <v>1273.46876</v>
      </c>
      <c r="J57" s="14">
        <f t="shared" si="9"/>
        <v>14203.16876</v>
      </c>
      <c r="K57" s="17">
        <f>J57/'Форма 1'!R58</f>
        <v>0.54697554729870079</v>
      </c>
      <c r="L57" s="14">
        <v>3798.1905999999999</v>
      </c>
      <c r="M57" s="9">
        <v>0</v>
      </c>
      <c r="N57" s="14">
        <v>384.57315999999997</v>
      </c>
      <c r="O57" s="5">
        <f t="shared" si="1"/>
        <v>4182.7637599999998</v>
      </c>
    </row>
    <row r="58" spans="1:15" ht="30" x14ac:dyDescent="0.25">
      <c r="A58" s="49">
        <v>52</v>
      </c>
      <c r="B58" s="51" t="s">
        <v>54</v>
      </c>
      <c r="C58" s="64">
        <v>34.799999999999997</v>
      </c>
      <c r="D58" s="64">
        <v>28508.6</v>
      </c>
      <c r="E58" s="64">
        <v>50583.33</v>
      </c>
      <c r="F58" s="13">
        <f t="shared" si="3"/>
        <v>1.7743182758886793</v>
      </c>
      <c r="G58" s="62">
        <v>9894</v>
      </c>
      <c r="H58" s="9">
        <v>0</v>
      </c>
      <c r="I58" s="62">
        <v>1285.60628</v>
      </c>
      <c r="J58" s="14">
        <f t="shared" si="9"/>
        <v>11179.60628</v>
      </c>
      <c r="K58" s="17">
        <f>J58/'Форма 1'!R59</f>
        <v>0.55085879076708633</v>
      </c>
      <c r="L58" s="14">
        <v>2972.7258400000001</v>
      </c>
      <c r="M58" s="9">
        <v>0</v>
      </c>
      <c r="N58" s="14">
        <v>388.18747999999999</v>
      </c>
      <c r="O58" s="5">
        <f t="shared" si="1"/>
        <v>3360.9133200000001</v>
      </c>
    </row>
    <row r="59" spans="1:15" x14ac:dyDescent="0.25">
      <c r="A59" s="49">
        <v>53</v>
      </c>
      <c r="B59" s="51" t="s">
        <v>55</v>
      </c>
      <c r="C59" s="64">
        <v>37.700000000000003</v>
      </c>
      <c r="D59" s="64">
        <v>27361.64</v>
      </c>
      <c r="E59" s="64">
        <v>58250</v>
      </c>
      <c r="F59" s="13">
        <f t="shared" si="3"/>
        <v>2.12889285876139</v>
      </c>
      <c r="G59" s="62">
        <v>11121</v>
      </c>
      <c r="H59" s="9">
        <v>0</v>
      </c>
      <c r="I59" s="62">
        <v>1089.4734699999999</v>
      </c>
      <c r="J59" s="14">
        <f t="shared" si="9"/>
        <v>12210.473470000001</v>
      </c>
      <c r="K59" s="17">
        <f>J59/'Форма 1'!R60</f>
        <v>0.47097955312107015</v>
      </c>
      <c r="L59" s="14">
        <v>3336.9560099999999</v>
      </c>
      <c r="M59" s="9">
        <v>0</v>
      </c>
      <c r="N59" s="14">
        <v>328.99296999999996</v>
      </c>
      <c r="O59" s="5">
        <f t="shared" si="1"/>
        <v>3665.9489799999997</v>
      </c>
    </row>
    <row r="60" spans="1:15" ht="30" x14ac:dyDescent="0.25">
      <c r="A60" s="49">
        <v>54</v>
      </c>
      <c r="B60" s="51" t="s">
        <v>56</v>
      </c>
      <c r="C60" s="64">
        <v>37</v>
      </c>
      <c r="D60" s="64">
        <v>18915.990000000002</v>
      </c>
      <c r="E60" s="64">
        <v>51027.78</v>
      </c>
      <c r="F60" s="13">
        <f t="shared" si="3"/>
        <v>2.6976002842039986</v>
      </c>
      <c r="G60" s="62">
        <v>7519.8</v>
      </c>
      <c r="H60" s="9">
        <v>0</v>
      </c>
      <c r="I60" s="62">
        <v>1013.9375200000001</v>
      </c>
      <c r="J60" s="14">
        <f t="shared" si="9"/>
        <v>8533.7375200000006</v>
      </c>
      <c r="K60" s="17">
        <f>J60/'Форма 1'!R61</f>
        <v>0.52938040087709659</v>
      </c>
      <c r="L60" s="14">
        <v>2242.0955600000002</v>
      </c>
      <c r="M60" s="9">
        <v>0</v>
      </c>
      <c r="N60" s="14">
        <v>306.28631999999999</v>
      </c>
      <c r="O60" s="5">
        <f t="shared" si="1"/>
        <v>2548.3818800000004</v>
      </c>
    </row>
    <row r="61" spans="1:15" ht="30" x14ac:dyDescent="0.25">
      <c r="A61" s="49">
        <v>55</v>
      </c>
      <c r="B61" s="51" t="s">
        <v>57</v>
      </c>
      <c r="C61" s="64">
        <v>36.9</v>
      </c>
      <c r="D61" s="64">
        <v>23886.38</v>
      </c>
      <c r="E61" s="64">
        <v>47816.67</v>
      </c>
      <c r="F61" s="13">
        <f t="shared" si="3"/>
        <v>2.0018382860860457</v>
      </c>
      <c r="G61" s="62">
        <v>9434.8913300000004</v>
      </c>
      <c r="H61" s="9">
        <v>0</v>
      </c>
      <c r="I61" s="62">
        <v>1072.9078500000001</v>
      </c>
      <c r="J61" s="14">
        <f t="shared" si="9"/>
        <v>10507.79918</v>
      </c>
      <c r="K61" s="17">
        <f>J61/'Форма 1'!R62</f>
        <v>0.49814372447197508</v>
      </c>
      <c r="L61" s="14">
        <v>2839.05944</v>
      </c>
      <c r="M61" s="9">
        <v>0</v>
      </c>
      <c r="N61" s="14">
        <v>323.89934999999997</v>
      </c>
      <c r="O61" s="5">
        <f t="shared" si="1"/>
        <v>3162.9587900000001</v>
      </c>
    </row>
    <row r="62" spans="1:15" x14ac:dyDescent="0.25">
      <c r="A62" s="49">
        <v>56</v>
      </c>
      <c r="B62" s="51" t="s">
        <v>58</v>
      </c>
      <c r="C62" s="64">
        <v>18.8</v>
      </c>
      <c r="D62" s="64">
        <v>22046.1</v>
      </c>
      <c r="E62" s="64">
        <v>44333.33</v>
      </c>
      <c r="F62" s="13">
        <f t="shared" si="3"/>
        <v>2.0109375354371068</v>
      </c>
      <c r="G62" s="62">
        <v>4500.2777400000004</v>
      </c>
      <c r="H62" s="9">
        <v>0</v>
      </c>
      <c r="I62" s="62">
        <v>490.8</v>
      </c>
      <c r="J62" s="14">
        <f t="shared" si="9"/>
        <v>4991.0777400000006</v>
      </c>
      <c r="K62" s="17">
        <f>J62/'Форма 1'!R63</f>
        <v>0.50757426656124449</v>
      </c>
      <c r="L62" s="14">
        <v>1383.09283</v>
      </c>
      <c r="M62" s="9">
        <v>0</v>
      </c>
      <c r="N62" s="14">
        <v>148.18520000000001</v>
      </c>
      <c r="O62" s="5">
        <f t="shared" si="1"/>
        <v>1531.2780299999999</v>
      </c>
    </row>
    <row r="63" spans="1:15" ht="30" x14ac:dyDescent="0.25">
      <c r="A63" s="49">
        <v>57</v>
      </c>
      <c r="B63" s="51" t="s">
        <v>59</v>
      </c>
      <c r="C63" s="64">
        <v>24.8</v>
      </c>
      <c r="D63" s="64">
        <v>23398.45</v>
      </c>
      <c r="E63" s="64">
        <v>25666.67</v>
      </c>
      <c r="F63" s="13">
        <f t="shared" si="3"/>
        <v>1.0969388997989182</v>
      </c>
      <c r="G63" s="62">
        <v>5846.9749099999999</v>
      </c>
      <c r="H63" s="9">
        <v>0</v>
      </c>
      <c r="I63" s="62">
        <v>823.42641000000003</v>
      </c>
      <c r="J63" s="14">
        <f t="shared" si="9"/>
        <v>6670.4013199999999</v>
      </c>
      <c r="K63" s="17">
        <f>J63/'Форма 1'!R64</f>
        <v>0.52224867668013852</v>
      </c>
      <c r="L63" s="14">
        <v>1762.64616</v>
      </c>
      <c r="M63" s="9">
        <v>0</v>
      </c>
      <c r="N63" s="14">
        <v>248.71816000000001</v>
      </c>
      <c r="O63" s="5">
        <f t="shared" si="1"/>
        <v>2011.3643200000001</v>
      </c>
    </row>
    <row r="64" spans="1:15" x14ac:dyDescent="0.25">
      <c r="A64" s="49">
        <v>58</v>
      </c>
      <c r="B64" s="51" t="s">
        <v>118</v>
      </c>
      <c r="C64" s="64">
        <v>11.2</v>
      </c>
      <c r="D64" s="65">
        <v>23592.6</v>
      </c>
      <c r="E64" s="66">
        <v>26408.333333333332</v>
      </c>
      <c r="F64" s="13">
        <f t="shared" si="3"/>
        <v>1.1193481571905315</v>
      </c>
      <c r="G64" s="62">
        <v>1639.8</v>
      </c>
      <c r="H64" s="9">
        <v>0</v>
      </c>
      <c r="I64" s="62">
        <v>990.08500000000004</v>
      </c>
      <c r="J64" s="14">
        <f t="shared" si="9"/>
        <v>2629.8850000000002</v>
      </c>
      <c r="K64" s="17">
        <f>J64/'Форма 1'!R65</f>
        <v>0.66813170390716603</v>
      </c>
      <c r="L64" s="14">
        <v>495.09929999999997</v>
      </c>
      <c r="M64" s="9">
        <v>0</v>
      </c>
      <c r="N64" s="14">
        <v>292.96078</v>
      </c>
      <c r="O64" s="5">
        <f t="shared" si="1"/>
        <v>788.06007999999997</v>
      </c>
    </row>
    <row r="65" spans="1:15" x14ac:dyDescent="0.25">
      <c r="A65" s="49">
        <v>59</v>
      </c>
      <c r="B65" s="51" t="s">
        <v>138</v>
      </c>
      <c r="C65" s="64">
        <v>13.4</v>
      </c>
      <c r="D65" s="65">
        <v>23615.4</v>
      </c>
      <c r="E65" s="66">
        <v>41428.571428571428</v>
      </c>
      <c r="F65" s="13">
        <f t="shared" si="3"/>
        <v>1.7543031847257056</v>
      </c>
      <c r="G65" s="62">
        <v>2176</v>
      </c>
      <c r="H65" s="9">
        <v>0</v>
      </c>
      <c r="I65" s="62">
        <v>1447.2944</v>
      </c>
      <c r="J65" s="14">
        <f t="shared" si="9"/>
        <v>3623.2943999999998</v>
      </c>
      <c r="K65" s="17">
        <f>J65/'Форма 1'!R66</f>
        <v>0.75563601365097044</v>
      </c>
      <c r="L65" s="14">
        <v>650.77393999999993</v>
      </c>
      <c r="M65" s="9">
        <v>0</v>
      </c>
      <c r="N65" s="14">
        <v>436.81270000000001</v>
      </c>
      <c r="O65" s="5">
        <f t="shared" si="1"/>
        <v>1087.58664</v>
      </c>
    </row>
    <row r="66" spans="1:15" x14ac:dyDescent="0.25">
      <c r="A66" s="49">
        <v>60</v>
      </c>
      <c r="B66" s="51" t="s">
        <v>139</v>
      </c>
      <c r="C66" s="64">
        <v>18.100000000000001</v>
      </c>
      <c r="D66" s="65">
        <v>21230</v>
      </c>
      <c r="E66" s="66">
        <v>34283.333333333328</v>
      </c>
      <c r="F66" s="13">
        <f t="shared" si="3"/>
        <v>1.6148531951640757</v>
      </c>
      <c r="G66" s="62">
        <v>2678.9</v>
      </c>
      <c r="H66" s="9">
        <v>0</v>
      </c>
      <c r="I66" s="62">
        <v>1426.3995400000001</v>
      </c>
      <c r="J66" s="14">
        <f t="shared" si="9"/>
        <v>4105.29954</v>
      </c>
      <c r="K66" s="17">
        <f>J66/'Форма 1'!R67</f>
        <v>0.64500092100353756</v>
      </c>
      <c r="L66" s="14">
        <v>807.29543999999999</v>
      </c>
      <c r="M66" s="9">
        <v>0</v>
      </c>
      <c r="N66" s="14">
        <v>430.77085999999997</v>
      </c>
      <c r="O66" s="5">
        <f t="shared" si="1"/>
        <v>1238.0663</v>
      </c>
    </row>
    <row r="67" spans="1:15" x14ac:dyDescent="0.25">
      <c r="A67" s="49">
        <v>61</v>
      </c>
      <c r="B67" s="51" t="s">
        <v>140</v>
      </c>
      <c r="C67" s="64">
        <v>10.3</v>
      </c>
      <c r="D67" s="65">
        <v>25553.3</v>
      </c>
      <c r="E67" s="66">
        <v>31200</v>
      </c>
      <c r="F67" s="13">
        <f t="shared" si="3"/>
        <v>1.2209773297382334</v>
      </c>
      <c r="G67" s="62">
        <v>1524.4</v>
      </c>
      <c r="H67" s="9">
        <v>0</v>
      </c>
      <c r="I67" s="62">
        <v>602.79999999999995</v>
      </c>
      <c r="J67" s="14">
        <f t="shared" si="9"/>
        <v>2127.1999999999998</v>
      </c>
      <c r="K67" s="17">
        <f>J67/'Форма 1'!R68</f>
        <v>0.64877572647220105</v>
      </c>
      <c r="L67" s="14">
        <v>460.37044000000003</v>
      </c>
      <c r="M67" s="9">
        <v>0</v>
      </c>
      <c r="N67" s="14">
        <v>182.04400000000001</v>
      </c>
      <c r="O67" s="5">
        <f t="shared" si="1"/>
        <v>642.41444000000001</v>
      </c>
    </row>
    <row r="68" spans="1:15" ht="30" x14ac:dyDescent="0.25">
      <c r="A68" s="49">
        <v>62</v>
      </c>
      <c r="B68" s="51" t="s">
        <v>141</v>
      </c>
      <c r="C68" s="64">
        <v>4.5</v>
      </c>
      <c r="D68" s="65">
        <v>24775</v>
      </c>
      <c r="E68" s="66">
        <v>25716.666666666668</v>
      </c>
      <c r="F68" s="13">
        <f t="shared" si="3"/>
        <v>1.0380087453750422</v>
      </c>
      <c r="G68" s="62">
        <v>842.8</v>
      </c>
      <c r="H68" s="9">
        <v>0</v>
      </c>
      <c r="I68" s="62">
        <v>273.63</v>
      </c>
      <c r="J68" s="14">
        <f>SUM(G68:I68)</f>
        <v>1116.4299999999998</v>
      </c>
      <c r="K68" s="17">
        <f>J68/'Форма 1'!R69</f>
        <v>0.7325596467251887</v>
      </c>
      <c r="L68" s="14">
        <v>253.6173</v>
      </c>
      <c r="M68" s="9">
        <v>0</v>
      </c>
      <c r="N68" s="14">
        <v>82.636179999999996</v>
      </c>
      <c r="O68" s="5">
        <f t="shared" si="1"/>
        <v>336.25347999999997</v>
      </c>
    </row>
    <row r="69" spans="1:15" ht="30" x14ac:dyDescent="0.25">
      <c r="A69" s="49">
        <v>63</v>
      </c>
      <c r="B69" s="51" t="s">
        <v>119</v>
      </c>
      <c r="C69" s="64">
        <v>9</v>
      </c>
      <c r="D69" s="65">
        <v>24428.9</v>
      </c>
      <c r="E69" s="66">
        <v>48541.666666666664</v>
      </c>
      <c r="F69" s="13">
        <f t="shared" si="3"/>
        <v>1.9870590434553608</v>
      </c>
      <c r="G69" s="62">
        <v>1584.2</v>
      </c>
      <c r="H69" s="9">
        <v>0</v>
      </c>
      <c r="I69" s="62">
        <v>997.45272</v>
      </c>
      <c r="J69" s="14">
        <f>SUM(G69:I69)</f>
        <v>2581.65272</v>
      </c>
      <c r="K69" s="17">
        <f>J69/'Форма 1'!R70</f>
        <v>0.7422614071914736</v>
      </c>
      <c r="L69" s="14">
        <v>472.90715999999998</v>
      </c>
      <c r="M69" s="9">
        <v>0</v>
      </c>
      <c r="N69" s="14">
        <v>301.22828000000004</v>
      </c>
      <c r="O69" s="5">
        <f>SUM(L69:N69)</f>
        <v>774.13544000000002</v>
      </c>
    </row>
    <row r="70" spans="1:15" ht="30" x14ac:dyDescent="0.25">
      <c r="A70" s="49">
        <v>64</v>
      </c>
      <c r="B70" s="51" t="s">
        <v>142</v>
      </c>
      <c r="C70" s="64">
        <v>5.9</v>
      </c>
      <c r="D70" s="65">
        <v>24432.2</v>
      </c>
      <c r="E70" s="66">
        <v>25375</v>
      </c>
      <c r="F70" s="13">
        <f t="shared" si="3"/>
        <v>1.0385884201995728</v>
      </c>
      <c r="G70" s="62">
        <v>970.2</v>
      </c>
      <c r="H70" s="9">
        <v>0</v>
      </c>
      <c r="I70" s="62">
        <v>475.726</v>
      </c>
      <c r="J70" s="14">
        <f>SUM(G70:I70)</f>
        <v>1445.9259999999999</v>
      </c>
      <c r="K70" s="17">
        <f>J70/'Форма 1'!R71</f>
        <v>0.72707496519491022</v>
      </c>
      <c r="L70" s="14">
        <v>292.16859000000005</v>
      </c>
      <c r="M70" s="9">
        <v>0</v>
      </c>
      <c r="N70" s="14">
        <v>143.66964000000002</v>
      </c>
      <c r="O70" s="5">
        <f>SUM(L70:N70)</f>
        <v>435.83823000000007</v>
      </c>
    </row>
    <row r="71" spans="1:15" x14ac:dyDescent="0.25">
      <c r="A71" s="49">
        <v>65</v>
      </c>
      <c r="B71" s="4" t="s">
        <v>143</v>
      </c>
      <c r="C71" s="64">
        <v>17.3</v>
      </c>
      <c r="D71" s="65">
        <v>18417.3</v>
      </c>
      <c r="E71" s="66">
        <v>29750</v>
      </c>
      <c r="F71" s="13">
        <f t="shared" si="3"/>
        <v>1.6153290656067936</v>
      </c>
      <c r="G71" s="62">
        <v>2393.4</v>
      </c>
      <c r="H71" s="9">
        <v>0</v>
      </c>
      <c r="I71" s="62">
        <v>1105.14211</v>
      </c>
      <c r="J71" s="14">
        <f>SUM(G71:I71)</f>
        <v>3498.5421100000003</v>
      </c>
      <c r="K71" s="17">
        <f>J71/'Форма 1'!R72</f>
        <v>0.68540908456890837</v>
      </c>
      <c r="L71" s="14">
        <v>721.58154999999999</v>
      </c>
      <c r="M71" s="9">
        <v>0</v>
      </c>
      <c r="N71" s="14">
        <v>333.75092000000001</v>
      </c>
      <c r="O71" s="5">
        <f>SUM(L71:N71)</f>
        <v>1055.3324700000001</v>
      </c>
    </row>
    <row r="72" spans="1:15" x14ac:dyDescent="0.25">
      <c r="A72" s="49">
        <v>66</v>
      </c>
      <c r="B72" s="4" t="s">
        <v>144</v>
      </c>
      <c r="C72" s="64">
        <v>14.1</v>
      </c>
      <c r="D72" s="65">
        <v>23839.1</v>
      </c>
      <c r="E72" s="66">
        <v>29908.333333333332</v>
      </c>
      <c r="F72" s="13">
        <f t="shared" si="3"/>
        <v>1.2545915463810855</v>
      </c>
      <c r="G72" s="62">
        <v>2313.8000000000002</v>
      </c>
      <c r="H72" s="9">
        <v>0</v>
      </c>
      <c r="I72" s="62">
        <v>1611.21228</v>
      </c>
      <c r="J72" s="14">
        <f>SUM(G72:I72)</f>
        <v>3925.0122799999999</v>
      </c>
      <c r="K72" s="17">
        <f>J72/'Форма 1'!R73</f>
        <v>0.46436614922293618</v>
      </c>
      <c r="L72" s="14">
        <v>693.99850000000004</v>
      </c>
      <c r="M72" s="9">
        <v>0</v>
      </c>
      <c r="N72" s="14">
        <v>486.58411000000001</v>
      </c>
      <c r="O72" s="5">
        <f>SUM(L72:N72)</f>
        <v>1180.5826099999999</v>
      </c>
    </row>
    <row r="73" spans="1:15" ht="45" x14ac:dyDescent="0.25">
      <c r="A73" s="67">
        <v>67</v>
      </c>
      <c r="B73" s="4" t="s">
        <v>150</v>
      </c>
      <c r="C73" s="64">
        <v>11.3</v>
      </c>
      <c r="D73" s="65">
        <v>20183.400000000001</v>
      </c>
      <c r="E73" s="66">
        <v>51308.33</v>
      </c>
      <c r="F73" s="13">
        <v>2.542105393541227</v>
      </c>
      <c r="G73" s="62">
        <v>2150</v>
      </c>
      <c r="H73" s="9">
        <v>0</v>
      </c>
      <c r="I73" s="62">
        <v>943.1</v>
      </c>
      <c r="J73" s="14">
        <v>3093.1</v>
      </c>
      <c r="K73" s="17">
        <v>0.45565834831030311</v>
      </c>
      <c r="L73" s="14">
        <v>647.1</v>
      </c>
      <c r="M73" s="9">
        <v>0</v>
      </c>
      <c r="N73" s="14">
        <v>283.5</v>
      </c>
      <c r="O73" s="67">
        <v>930.6</v>
      </c>
    </row>
    <row r="74" spans="1:15" ht="30" x14ac:dyDescent="0.25">
      <c r="A74" s="67">
        <v>68</v>
      </c>
      <c r="B74" s="4" t="s">
        <v>153</v>
      </c>
      <c r="C74" s="64">
        <v>9</v>
      </c>
      <c r="D74" s="65">
        <v>18634.400000000001</v>
      </c>
      <c r="E74" s="66">
        <v>48991.67</v>
      </c>
      <c r="F74" s="13">
        <v>2.6290983342635124</v>
      </c>
      <c r="G74" s="62">
        <v>2802.51</v>
      </c>
      <c r="H74" s="9">
        <v>0</v>
      </c>
      <c r="I74" s="62">
        <v>584.18960000000004</v>
      </c>
      <c r="J74" s="14">
        <v>3386.7</v>
      </c>
      <c r="K74" s="17">
        <v>0.59199521366791807</v>
      </c>
      <c r="L74" s="14">
        <v>845.56</v>
      </c>
      <c r="M74" s="9">
        <v>0</v>
      </c>
      <c r="N74" s="14">
        <v>176.44</v>
      </c>
      <c r="O74" s="67">
        <v>1022</v>
      </c>
    </row>
    <row r="75" spans="1:15" ht="30" x14ac:dyDescent="0.25">
      <c r="A75" s="67">
        <v>69</v>
      </c>
      <c r="B75" s="4" t="s">
        <v>154</v>
      </c>
      <c r="C75" s="64">
        <v>14.8</v>
      </c>
      <c r="D75" s="65">
        <v>19068.900000000001</v>
      </c>
      <c r="E75" s="66">
        <v>38550</v>
      </c>
      <c r="F75" s="13">
        <v>2.0216163491339301</v>
      </c>
      <c r="G75" s="62">
        <v>3040.8</v>
      </c>
      <c r="H75" s="9">
        <v>0</v>
      </c>
      <c r="I75" s="62" t="s">
        <v>149</v>
      </c>
      <c r="J75" s="14">
        <v>3040.8</v>
      </c>
      <c r="K75" s="17">
        <v>0.48111640270240302</v>
      </c>
      <c r="L75" s="14">
        <v>913.8</v>
      </c>
      <c r="M75" s="9">
        <v>0</v>
      </c>
      <c r="N75" s="14" t="s">
        <v>149</v>
      </c>
      <c r="O75" s="67">
        <v>913.8</v>
      </c>
    </row>
    <row r="76" spans="1:15" ht="30" x14ac:dyDescent="0.25">
      <c r="A76" s="67">
        <v>70</v>
      </c>
      <c r="B76" s="4" t="s">
        <v>155</v>
      </c>
      <c r="C76" s="64">
        <v>14.7</v>
      </c>
      <c r="D76" s="65">
        <v>22624.7</v>
      </c>
      <c r="E76" s="66">
        <v>54100</v>
      </c>
      <c r="F76" s="13">
        <v>2.3911919274067723</v>
      </c>
      <c r="G76" s="62">
        <v>3440.7</v>
      </c>
      <c r="H76" s="9">
        <v>0</v>
      </c>
      <c r="I76" s="62">
        <v>1293.2</v>
      </c>
      <c r="J76" s="14">
        <v>4733.8999999999996</v>
      </c>
      <c r="K76" s="17">
        <v>0.64199791149626373</v>
      </c>
      <c r="L76" s="14">
        <v>1042.5</v>
      </c>
      <c r="M76" s="9">
        <v>0</v>
      </c>
      <c r="N76" s="14">
        <v>390.6</v>
      </c>
      <c r="O76" s="67">
        <v>1433.1</v>
      </c>
    </row>
    <row r="77" spans="1:15" ht="30" x14ac:dyDescent="0.25">
      <c r="A77" s="67">
        <v>71</v>
      </c>
      <c r="B77" s="4" t="s">
        <v>156</v>
      </c>
      <c r="C77" s="64">
        <v>21.5</v>
      </c>
      <c r="D77" s="65">
        <v>18711.36</v>
      </c>
      <c r="E77" s="66">
        <v>48197.919999999998</v>
      </c>
      <c r="F77" s="13">
        <v>2.5758640740170677</v>
      </c>
      <c r="G77" s="62">
        <v>5076.59</v>
      </c>
      <c r="H77" s="9">
        <v>0</v>
      </c>
      <c r="I77" s="62">
        <v>1307.04</v>
      </c>
      <c r="J77" s="14">
        <v>6383.63</v>
      </c>
      <c r="K77" s="17">
        <v>0.65315901107794871</v>
      </c>
      <c r="L77" s="14">
        <v>1177.52</v>
      </c>
      <c r="M77" s="9">
        <v>0</v>
      </c>
      <c r="N77" s="14">
        <v>303.17</v>
      </c>
      <c r="O77" s="67">
        <v>1480.69</v>
      </c>
    </row>
    <row r="78" spans="1:15" ht="30" x14ac:dyDescent="0.25">
      <c r="A78" s="67">
        <v>72</v>
      </c>
      <c r="B78" s="4" t="s">
        <v>157</v>
      </c>
      <c r="C78" s="64">
        <v>5</v>
      </c>
      <c r="D78" s="65">
        <v>17351.34</v>
      </c>
      <c r="E78" s="66">
        <v>22592.62</v>
      </c>
      <c r="F78" s="13">
        <v>1.3020677365552169</v>
      </c>
      <c r="G78" s="62">
        <v>1104</v>
      </c>
      <c r="H78" s="9">
        <v>0</v>
      </c>
      <c r="I78" s="62">
        <v>0</v>
      </c>
      <c r="J78" s="14">
        <v>1104</v>
      </c>
      <c r="K78" s="17">
        <v>0.62408140192199002</v>
      </c>
      <c r="L78" s="14">
        <v>256.07</v>
      </c>
      <c r="M78" s="9">
        <v>0</v>
      </c>
      <c r="N78" s="14">
        <v>0</v>
      </c>
      <c r="O78" s="67">
        <v>256.07</v>
      </c>
    </row>
    <row r="79" spans="1:15" s="100" customFormat="1" ht="14.25" x14ac:dyDescent="0.2">
      <c r="A79" s="93"/>
      <c r="B79" s="94" t="s">
        <v>104</v>
      </c>
      <c r="C79" s="95">
        <f>SUM(C7:C78)</f>
        <v>2264.5710000000013</v>
      </c>
      <c r="D79" s="95">
        <f>SUM(D7:D78)/72</f>
        <v>23198.249305555553</v>
      </c>
      <c r="E79" s="95">
        <f>SUM(E7:E78)/72</f>
        <v>41253.686316137566</v>
      </c>
      <c r="F79" s="96">
        <f>E79/D79</f>
        <v>1.7783103273339711</v>
      </c>
      <c r="G79" s="97">
        <f>SUM(G7:G78)</f>
        <v>549543.38808999991</v>
      </c>
      <c r="H79" s="95">
        <f t="shared" ref="H79" si="10">SUM(H7:H72)</f>
        <v>529.22604000000001</v>
      </c>
      <c r="I79" s="97">
        <f t="shared" ref="I79:O79" si="11">SUM(I7:I78)</f>
        <v>102015.33196000002</v>
      </c>
      <c r="J79" s="97">
        <f t="shared" si="11"/>
        <v>652087.94649</v>
      </c>
      <c r="K79" s="98">
        <f>J79/'Форма 1'!R80</f>
        <v>0.5485157970169674</v>
      </c>
      <c r="L79" s="97">
        <f t="shared" si="11"/>
        <v>164698.29682999995</v>
      </c>
      <c r="M79" s="99">
        <f t="shared" si="11"/>
        <v>159.98987</v>
      </c>
      <c r="N79" s="95">
        <f t="shared" si="11"/>
        <v>30708.712829999989</v>
      </c>
      <c r="O79" s="95">
        <f t="shared" si="11"/>
        <v>195566.99953</v>
      </c>
    </row>
    <row r="81" spans="7:10" x14ac:dyDescent="0.25">
      <c r="G81" s="63"/>
      <c r="H81" s="63"/>
      <c r="I81" s="63"/>
      <c r="J81" s="63"/>
    </row>
  </sheetData>
  <mergeCells count="10">
    <mergeCell ref="D2:J2"/>
    <mergeCell ref="K5:K6"/>
    <mergeCell ref="L5:O5"/>
    <mergeCell ref="A5:A6"/>
    <mergeCell ref="B5:B6"/>
    <mergeCell ref="C5:C6"/>
    <mergeCell ref="D5:D6"/>
    <mergeCell ref="E5:E6"/>
    <mergeCell ref="F5:F6"/>
    <mergeCell ref="G5:J5"/>
  </mergeCells>
  <pageMargins left="0.25" right="0.25" top="0.75" bottom="0.75" header="0.3" footer="0.3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L79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9" sqref="A79:XFD79"/>
    </sheetView>
  </sheetViews>
  <sheetFormatPr defaultRowHeight="15" x14ac:dyDescent="0.25"/>
  <cols>
    <col min="1" max="1" width="5" style="11" bestFit="1" customWidth="1"/>
    <col min="2" max="2" width="41.85546875" style="11" customWidth="1"/>
    <col min="3" max="3" width="17.140625" style="11" customWidth="1"/>
    <col min="4" max="4" width="17.7109375" style="11" customWidth="1"/>
    <col min="5" max="5" width="11.7109375" style="11" customWidth="1"/>
    <col min="6" max="6" width="15.85546875" style="11" customWidth="1"/>
    <col min="7" max="7" width="17.42578125" style="11" bestFit="1" customWidth="1"/>
    <col min="8" max="8" width="11.7109375" style="11" customWidth="1"/>
    <col min="9" max="9" width="16" style="11" customWidth="1"/>
    <col min="10" max="10" width="16.28515625" style="11" customWidth="1"/>
    <col min="11" max="11" width="12.140625" style="11" customWidth="1"/>
    <col min="12" max="12" width="20.140625" style="11" customWidth="1"/>
    <col min="13" max="13" width="13" style="11" customWidth="1"/>
    <col min="14" max="14" width="11" style="11" customWidth="1"/>
    <col min="15" max="15" width="9.28515625" style="11" bestFit="1" customWidth="1"/>
    <col min="16" max="16" width="14.42578125" style="11" customWidth="1"/>
    <col min="17" max="17" width="13.140625" style="11" customWidth="1"/>
    <col min="18" max="18" width="10.85546875" style="11" bestFit="1" customWidth="1"/>
    <col min="19" max="16384" width="9.140625" style="11"/>
  </cols>
  <sheetData>
    <row r="1" spans="1:64" ht="15.75" x14ac:dyDescent="0.25">
      <c r="R1" s="40" t="s">
        <v>112</v>
      </c>
    </row>
    <row r="2" spans="1:64" ht="24.75" customHeight="1" x14ac:dyDescent="0.25">
      <c r="D2" s="141" t="s">
        <v>147</v>
      </c>
      <c r="E2" s="141"/>
      <c r="F2" s="141"/>
      <c r="G2" s="141"/>
      <c r="H2" s="141"/>
      <c r="I2" s="141"/>
      <c r="J2" s="141"/>
    </row>
    <row r="5" spans="1:64" s="19" customFormat="1" ht="51" customHeight="1" x14ac:dyDescent="0.25">
      <c r="A5" s="157" t="s">
        <v>60</v>
      </c>
      <c r="B5" s="157" t="s">
        <v>68</v>
      </c>
      <c r="C5" s="158" t="s">
        <v>77</v>
      </c>
      <c r="D5" s="159"/>
      <c r="E5" s="160"/>
      <c r="F5" s="161" t="s">
        <v>106</v>
      </c>
      <c r="G5" s="161"/>
      <c r="H5" s="161"/>
      <c r="I5" s="161" t="s">
        <v>78</v>
      </c>
      <c r="J5" s="161"/>
      <c r="K5" s="161"/>
      <c r="L5" s="156" t="s">
        <v>130</v>
      </c>
      <c r="M5" s="157" t="s">
        <v>79</v>
      </c>
      <c r="N5" s="157"/>
      <c r="O5" s="157" t="s">
        <v>80</v>
      </c>
      <c r="P5" s="157" t="s">
        <v>81</v>
      </c>
      <c r="Q5" s="157"/>
      <c r="R5" s="157"/>
      <c r="S5" s="11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s="19" customFormat="1" ht="92.25" customHeight="1" x14ac:dyDescent="0.25">
      <c r="A6" s="157"/>
      <c r="B6" s="157"/>
      <c r="C6" s="56" t="s">
        <v>126</v>
      </c>
      <c r="D6" s="48" t="s">
        <v>82</v>
      </c>
      <c r="E6" s="5" t="s">
        <v>83</v>
      </c>
      <c r="F6" s="56" t="s">
        <v>127</v>
      </c>
      <c r="G6" s="48" t="s">
        <v>84</v>
      </c>
      <c r="H6" s="5" t="s">
        <v>83</v>
      </c>
      <c r="I6" s="56" t="s">
        <v>128</v>
      </c>
      <c r="J6" s="5" t="s">
        <v>84</v>
      </c>
      <c r="K6" s="5" t="s">
        <v>85</v>
      </c>
      <c r="L6" s="156"/>
      <c r="M6" s="60" t="s">
        <v>131</v>
      </c>
      <c r="N6" s="5" t="s">
        <v>86</v>
      </c>
      <c r="O6" s="157"/>
      <c r="P6" s="5" t="s">
        <v>87</v>
      </c>
      <c r="Q6" s="5" t="s">
        <v>88</v>
      </c>
      <c r="R6" s="5" t="s">
        <v>89</v>
      </c>
      <c r="S6" s="11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s="19" customFormat="1" ht="30" x14ac:dyDescent="0.25">
      <c r="A7" s="20">
        <v>1</v>
      </c>
      <c r="B7" s="4" t="s">
        <v>12</v>
      </c>
      <c r="C7" s="58">
        <v>448.89208000000002</v>
      </c>
      <c r="D7" s="58">
        <v>321.85664000000003</v>
      </c>
      <c r="E7" s="30">
        <f>((C7-D7)/C7)*100</f>
        <v>28.299773076860696</v>
      </c>
      <c r="F7" s="58">
        <v>5645.9798799999999</v>
      </c>
      <c r="G7" s="58">
        <v>1157.3058100000001</v>
      </c>
      <c r="H7" s="30">
        <f>((F7-G7)/F7)*100</f>
        <v>79.502126564432601</v>
      </c>
      <c r="I7" s="58">
        <v>115.084</v>
      </c>
      <c r="J7" s="58">
        <v>0</v>
      </c>
      <c r="K7" s="30">
        <f>((I7-J7)/I7)*100</f>
        <v>100</v>
      </c>
      <c r="L7" s="59">
        <v>1529.7</v>
      </c>
      <c r="M7" s="59">
        <v>0</v>
      </c>
      <c r="N7" s="59">
        <v>0</v>
      </c>
      <c r="O7" s="30">
        <v>0</v>
      </c>
      <c r="P7" s="30">
        <v>0</v>
      </c>
      <c r="Q7" s="30">
        <v>0</v>
      </c>
      <c r="R7" s="30">
        <v>0</v>
      </c>
      <c r="S7" s="11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s="19" customFormat="1" ht="30" x14ac:dyDescent="0.25">
      <c r="A8" s="20">
        <v>2</v>
      </c>
      <c r="B8" s="4" t="s">
        <v>13</v>
      </c>
      <c r="C8" s="58">
        <v>5624.06041</v>
      </c>
      <c r="D8" s="58">
        <v>1276.62311</v>
      </c>
      <c r="E8" s="30">
        <f>((C8-D8)/C8)*100</f>
        <v>77.300686391453596</v>
      </c>
      <c r="F8" s="58">
        <v>2865.8596299999999</v>
      </c>
      <c r="G8" s="58">
        <v>702.79548</v>
      </c>
      <c r="H8" s="30">
        <f>((F8-G8)/F8)*100</f>
        <v>75.476974774232062</v>
      </c>
      <c r="I8" s="58">
        <v>35.344999999999999</v>
      </c>
      <c r="J8" s="58">
        <v>0</v>
      </c>
      <c r="K8" s="30">
        <f>((I8-J8)/I8)*100</f>
        <v>100</v>
      </c>
      <c r="L8" s="59">
        <v>897.11</v>
      </c>
      <c r="M8" s="59">
        <v>0</v>
      </c>
      <c r="N8" s="59">
        <v>0</v>
      </c>
      <c r="O8" s="30">
        <v>0</v>
      </c>
      <c r="P8" s="30">
        <v>0</v>
      </c>
      <c r="Q8" s="30">
        <v>0</v>
      </c>
      <c r="R8" s="30">
        <v>0</v>
      </c>
      <c r="S8" s="11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19" customFormat="1" ht="30" x14ac:dyDescent="0.25">
      <c r="A9" s="20">
        <v>3</v>
      </c>
      <c r="B9" s="4" t="s">
        <v>14</v>
      </c>
      <c r="C9" s="58">
        <v>1262.1927900000001</v>
      </c>
      <c r="D9" s="58">
        <v>276.34440000000001</v>
      </c>
      <c r="E9" s="30">
        <f>((C9-D9)/C9)*100</f>
        <v>78.106007086286724</v>
      </c>
      <c r="F9" s="58">
        <v>3638.79549</v>
      </c>
      <c r="G9" s="58">
        <v>295.72766000000001</v>
      </c>
      <c r="H9" s="30">
        <f>((F9-G9)/F9)*100</f>
        <v>91.872924411039108</v>
      </c>
      <c r="I9" s="58">
        <v>11</v>
      </c>
      <c r="J9" s="58">
        <v>0</v>
      </c>
      <c r="K9" s="30">
        <f>(I9-J9)/I9*100</f>
        <v>100</v>
      </c>
      <c r="L9" s="59">
        <v>1086</v>
      </c>
      <c r="M9" s="59">
        <v>205.29</v>
      </c>
      <c r="N9" s="59">
        <v>0</v>
      </c>
      <c r="O9" s="30">
        <v>0</v>
      </c>
      <c r="P9" s="30">
        <v>0</v>
      </c>
      <c r="Q9" s="30">
        <v>0</v>
      </c>
      <c r="R9" s="30">
        <v>0</v>
      </c>
      <c r="S9" s="11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s="19" customFormat="1" ht="30" x14ac:dyDescent="0.25">
      <c r="A10" s="20">
        <v>4</v>
      </c>
      <c r="B10" s="4" t="s">
        <v>15</v>
      </c>
      <c r="C10" s="58">
        <v>23181.586329999998</v>
      </c>
      <c r="D10" s="58">
        <v>2219.59816</v>
      </c>
      <c r="E10" s="30">
        <f t="shared" ref="E10:E63" si="0">((C10-D10)/C10)*100</f>
        <v>90.425167076993546</v>
      </c>
      <c r="F10" s="58">
        <v>2499.8652000000002</v>
      </c>
      <c r="G10" s="58">
        <v>319.71463999999997</v>
      </c>
      <c r="H10" s="30">
        <f>((F10-G10)/F10)*100</f>
        <v>87.210724802281334</v>
      </c>
      <c r="I10" s="58">
        <v>362.56666999999999</v>
      </c>
      <c r="J10" s="58">
        <v>4.6399999999999997</v>
      </c>
      <c r="K10" s="30">
        <f t="shared" ref="K10:K66" si="1">((I10-J10)/I10)*100</f>
        <v>98.72023537078023</v>
      </c>
      <c r="L10" s="59">
        <v>1907.26</v>
      </c>
      <c r="M10" s="59">
        <v>0</v>
      </c>
      <c r="N10" s="59">
        <v>0</v>
      </c>
      <c r="O10" s="30">
        <v>0</v>
      </c>
      <c r="P10" s="30">
        <v>0</v>
      </c>
      <c r="Q10" s="30">
        <v>0</v>
      </c>
      <c r="R10" s="30">
        <v>0</v>
      </c>
      <c r="S10" s="11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s="19" customFormat="1" ht="30" x14ac:dyDescent="0.25">
      <c r="A11" s="20">
        <v>5</v>
      </c>
      <c r="B11" s="4" t="s">
        <v>16</v>
      </c>
      <c r="C11" s="58">
        <v>46054.9139</v>
      </c>
      <c r="D11" s="58">
        <v>34416.150800000003</v>
      </c>
      <c r="E11" s="30">
        <f t="shared" si="0"/>
        <v>25.271490302362707</v>
      </c>
      <c r="F11" s="58">
        <v>4209.9802900000004</v>
      </c>
      <c r="G11" s="58">
        <v>797.94502999999997</v>
      </c>
      <c r="H11" s="30">
        <f t="shared" ref="H11:H20" si="2">((F11-G11)/F11)*100</f>
        <v>81.046347606534766</v>
      </c>
      <c r="I11" s="58">
        <v>62.756999999999998</v>
      </c>
      <c r="J11" s="58">
        <v>0</v>
      </c>
      <c r="K11" s="30">
        <f t="shared" si="1"/>
        <v>100</v>
      </c>
      <c r="L11" s="59">
        <v>2320.1999999999998</v>
      </c>
      <c r="M11" s="59">
        <v>0</v>
      </c>
      <c r="N11" s="59">
        <v>0</v>
      </c>
      <c r="O11" s="30">
        <v>0</v>
      </c>
      <c r="P11" s="30">
        <v>0</v>
      </c>
      <c r="Q11" s="30">
        <v>0</v>
      </c>
      <c r="R11" s="30">
        <v>0</v>
      </c>
      <c r="S11" s="11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ht="30" x14ac:dyDescent="0.25">
      <c r="A12" s="20">
        <v>6</v>
      </c>
      <c r="B12" s="4" t="s">
        <v>17</v>
      </c>
      <c r="C12" s="58">
        <v>842.63991999999996</v>
      </c>
      <c r="D12" s="58">
        <v>394.36770999999999</v>
      </c>
      <c r="E12" s="30">
        <f t="shared" si="0"/>
        <v>53.198548912802515</v>
      </c>
      <c r="F12" s="58">
        <v>3049.6206200000001</v>
      </c>
      <c r="G12" s="58">
        <v>358.22707000000003</v>
      </c>
      <c r="H12" s="30">
        <f t="shared" si="2"/>
        <v>88.253389039584874</v>
      </c>
      <c r="I12" s="58">
        <v>23.395420000000001</v>
      </c>
      <c r="J12" s="58">
        <v>0</v>
      </c>
      <c r="K12" s="30">
        <f t="shared" si="1"/>
        <v>100</v>
      </c>
      <c r="L12" s="59">
        <v>1945.1</v>
      </c>
      <c r="M12" s="59">
        <v>0</v>
      </c>
      <c r="N12" s="59">
        <v>0</v>
      </c>
      <c r="O12" s="30">
        <v>0</v>
      </c>
      <c r="P12" s="30">
        <v>0</v>
      </c>
      <c r="Q12" s="30">
        <v>0</v>
      </c>
      <c r="R12" s="30">
        <v>0</v>
      </c>
    </row>
    <row r="13" spans="1:64" ht="30" x14ac:dyDescent="0.25">
      <c r="A13" s="20">
        <v>7</v>
      </c>
      <c r="B13" s="4" t="s">
        <v>129</v>
      </c>
      <c r="C13" s="58">
        <v>114245.09699999999</v>
      </c>
      <c r="D13" s="58">
        <v>88592.073099999994</v>
      </c>
      <c r="E13" s="30">
        <f t="shared" si="0"/>
        <v>22.454376225878651</v>
      </c>
      <c r="F13" s="58">
        <v>18497.899150000001</v>
      </c>
      <c r="G13" s="58">
        <v>1816.0174999999999</v>
      </c>
      <c r="H13" s="30">
        <f t="shared" si="2"/>
        <v>90.182574327636573</v>
      </c>
      <c r="I13" s="58">
        <v>432.41660000000002</v>
      </c>
      <c r="J13" s="58">
        <v>388.03906999999998</v>
      </c>
      <c r="K13" s="30">
        <f t="shared" si="1"/>
        <v>10.262679554855209</v>
      </c>
      <c r="L13" s="59">
        <v>6621.94</v>
      </c>
      <c r="M13" s="59">
        <v>0</v>
      </c>
      <c r="N13" s="59">
        <v>0</v>
      </c>
      <c r="O13" s="30">
        <v>0</v>
      </c>
      <c r="P13" s="30">
        <v>0</v>
      </c>
      <c r="Q13" s="30">
        <v>0</v>
      </c>
      <c r="R13" s="30">
        <v>0</v>
      </c>
    </row>
    <row r="14" spans="1:64" x14ac:dyDescent="0.25">
      <c r="A14" s="20">
        <v>8</v>
      </c>
      <c r="B14" s="4" t="s">
        <v>18</v>
      </c>
      <c r="C14" s="58">
        <v>4174.9146199999996</v>
      </c>
      <c r="D14" s="58">
        <v>1365.90661</v>
      </c>
      <c r="E14" s="30">
        <f t="shared" si="0"/>
        <v>67.283004939631553</v>
      </c>
      <c r="F14" s="58">
        <v>18271.253669999998</v>
      </c>
      <c r="G14" s="58">
        <v>4611.3266599999997</v>
      </c>
      <c r="H14" s="30">
        <f t="shared" si="2"/>
        <v>74.761848621414273</v>
      </c>
      <c r="I14" s="58">
        <v>275.02190000000002</v>
      </c>
      <c r="J14" s="58">
        <v>0</v>
      </c>
      <c r="K14" s="30">
        <f>((I14-J14)/I14)*100</f>
        <v>100</v>
      </c>
      <c r="L14" s="59">
        <v>2565.71</v>
      </c>
      <c r="M14" s="59">
        <v>0</v>
      </c>
      <c r="N14" s="59">
        <v>0</v>
      </c>
      <c r="O14" s="30">
        <v>0</v>
      </c>
      <c r="P14" s="30">
        <v>0</v>
      </c>
      <c r="Q14" s="30">
        <v>0</v>
      </c>
      <c r="R14" s="30">
        <v>0</v>
      </c>
    </row>
    <row r="15" spans="1:64" ht="30" x14ac:dyDescent="0.25">
      <c r="A15" s="20">
        <v>9</v>
      </c>
      <c r="B15" s="4" t="s">
        <v>19</v>
      </c>
      <c r="C15" s="58">
        <v>79495.751740000007</v>
      </c>
      <c r="D15" s="58">
        <v>56165.967499999999</v>
      </c>
      <c r="E15" s="30">
        <f t="shared" si="0"/>
        <v>29.347208787084305</v>
      </c>
      <c r="F15" s="58">
        <v>10873.17143</v>
      </c>
      <c r="G15" s="58">
        <v>1594.38753</v>
      </c>
      <c r="H15" s="30">
        <f>((F15-G15)/F15)*100</f>
        <v>85.336499656384063</v>
      </c>
      <c r="I15" s="58">
        <v>77.857519999999994</v>
      </c>
      <c r="J15" s="58">
        <v>27.199069999999999</v>
      </c>
      <c r="K15" s="30">
        <f t="shared" si="1"/>
        <v>65.065583902492648</v>
      </c>
      <c r="L15" s="59">
        <v>2427</v>
      </c>
      <c r="M15" s="59">
        <v>0</v>
      </c>
      <c r="N15" s="59">
        <v>0</v>
      </c>
      <c r="O15" s="30">
        <v>0</v>
      </c>
      <c r="P15" s="30">
        <v>0</v>
      </c>
      <c r="Q15" s="30">
        <v>0</v>
      </c>
      <c r="R15" s="30">
        <v>0</v>
      </c>
    </row>
    <row r="16" spans="1:64" ht="30" x14ac:dyDescent="0.25">
      <c r="A16" s="20">
        <v>10</v>
      </c>
      <c r="B16" s="4" t="s">
        <v>20</v>
      </c>
      <c r="C16" s="58">
        <v>5585.21792</v>
      </c>
      <c r="D16" s="58">
        <v>0</v>
      </c>
      <c r="E16" s="30">
        <f t="shared" si="0"/>
        <v>100</v>
      </c>
      <c r="F16" s="58">
        <v>10002.39244</v>
      </c>
      <c r="G16" s="58">
        <v>1567.9781499999999</v>
      </c>
      <c r="H16" s="30">
        <f t="shared" si="2"/>
        <v>84.323968896385367</v>
      </c>
      <c r="I16" s="58">
        <v>51.624000000000002</v>
      </c>
      <c r="J16" s="58">
        <v>0</v>
      </c>
      <c r="K16" s="30">
        <f t="shared" si="1"/>
        <v>100</v>
      </c>
      <c r="L16" s="59">
        <v>2625</v>
      </c>
      <c r="M16" s="59">
        <v>0</v>
      </c>
      <c r="N16" s="59">
        <v>0</v>
      </c>
      <c r="O16" s="30">
        <v>0</v>
      </c>
      <c r="P16" s="30">
        <v>0</v>
      </c>
      <c r="Q16" s="30">
        <v>0</v>
      </c>
      <c r="R16" s="30">
        <v>0</v>
      </c>
    </row>
    <row r="17" spans="1:18" ht="30" x14ac:dyDescent="0.25">
      <c r="A17" s="20">
        <v>11</v>
      </c>
      <c r="B17" s="4" t="s">
        <v>21</v>
      </c>
      <c r="C17" s="58">
        <v>80361.171719999998</v>
      </c>
      <c r="D17" s="58">
        <v>61590.305650000002</v>
      </c>
      <c r="E17" s="30">
        <f t="shared" si="0"/>
        <v>23.358128892648253</v>
      </c>
      <c r="F17" s="58">
        <v>15531.499379999999</v>
      </c>
      <c r="G17" s="58">
        <v>4879.0773399999998</v>
      </c>
      <c r="H17" s="30">
        <f t="shared" si="2"/>
        <v>68.585921934344498</v>
      </c>
      <c r="I17" s="58">
        <v>85.07</v>
      </c>
      <c r="J17" s="58">
        <v>0</v>
      </c>
      <c r="K17" s="30">
        <f t="shared" si="1"/>
        <v>100</v>
      </c>
      <c r="L17" s="59">
        <v>1821.1</v>
      </c>
      <c r="M17" s="59">
        <v>0</v>
      </c>
      <c r="N17" s="59">
        <v>0</v>
      </c>
      <c r="O17" s="30">
        <v>0</v>
      </c>
      <c r="P17" s="30">
        <v>0</v>
      </c>
      <c r="Q17" s="30">
        <v>0</v>
      </c>
      <c r="R17" s="30">
        <v>0</v>
      </c>
    </row>
    <row r="18" spans="1:18" ht="30" x14ac:dyDescent="0.25">
      <c r="A18" s="20">
        <v>12</v>
      </c>
      <c r="B18" s="4" t="s">
        <v>22</v>
      </c>
      <c r="C18" s="58">
        <v>23966.967649999999</v>
      </c>
      <c r="D18" s="58">
        <v>10653.247799999999</v>
      </c>
      <c r="E18" s="30">
        <f t="shared" si="0"/>
        <v>55.550289233189666</v>
      </c>
      <c r="F18" s="58">
        <v>17251.211520000001</v>
      </c>
      <c r="G18" s="58">
        <v>9551.6011699999999</v>
      </c>
      <c r="H18" s="30">
        <f t="shared" si="2"/>
        <v>44.632287657441005</v>
      </c>
      <c r="I18" s="58">
        <v>17.838000000000001</v>
      </c>
      <c r="J18" s="58">
        <v>0</v>
      </c>
      <c r="K18" s="30">
        <f t="shared" si="1"/>
        <v>100</v>
      </c>
      <c r="L18" s="59">
        <v>2530.6999999999998</v>
      </c>
      <c r="M18" s="59">
        <v>0</v>
      </c>
      <c r="N18" s="59">
        <v>0</v>
      </c>
      <c r="O18" s="30">
        <v>0</v>
      </c>
      <c r="P18" s="30">
        <v>0</v>
      </c>
      <c r="Q18" s="30">
        <v>0</v>
      </c>
      <c r="R18" s="30">
        <v>0</v>
      </c>
    </row>
    <row r="19" spans="1:18" ht="30" x14ac:dyDescent="0.25">
      <c r="A19" s="20">
        <v>13</v>
      </c>
      <c r="B19" s="4" t="s">
        <v>23</v>
      </c>
      <c r="C19" s="58">
        <v>21670.382180000001</v>
      </c>
      <c r="D19" s="58">
        <v>7622.2193799999995</v>
      </c>
      <c r="E19" s="30">
        <f t="shared" si="0"/>
        <v>64.826557664337429</v>
      </c>
      <c r="F19" s="58">
        <v>13927.11969</v>
      </c>
      <c r="G19" s="58">
        <v>1316.68461</v>
      </c>
      <c r="H19" s="30">
        <f t="shared" si="2"/>
        <v>90.545894346370773</v>
      </c>
      <c r="I19" s="58">
        <v>118.99926000000001</v>
      </c>
      <c r="J19" s="58">
        <v>0</v>
      </c>
      <c r="K19" s="30">
        <f t="shared" si="1"/>
        <v>100</v>
      </c>
      <c r="L19" s="59">
        <v>4181.6000000000004</v>
      </c>
      <c r="M19" s="59">
        <v>0</v>
      </c>
      <c r="N19" s="59">
        <v>0</v>
      </c>
      <c r="O19" s="30">
        <v>0</v>
      </c>
      <c r="P19" s="30">
        <v>0</v>
      </c>
      <c r="Q19" s="30">
        <v>0</v>
      </c>
      <c r="R19" s="30">
        <v>0</v>
      </c>
    </row>
    <row r="20" spans="1:18" x14ac:dyDescent="0.25">
      <c r="A20" s="20">
        <v>14</v>
      </c>
      <c r="B20" s="4" t="s">
        <v>24</v>
      </c>
      <c r="C20" s="58">
        <v>199189.26225</v>
      </c>
      <c r="D20" s="58">
        <v>164217.1532</v>
      </c>
      <c r="E20" s="30">
        <f t="shared" si="0"/>
        <v>17.557226054739303</v>
      </c>
      <c r="F20" s="58">
        <v>21079.04478</v>
      </c>
      <c r="G20" s="58">
        <v>3581.9985299999998</v>
      </c>
      <c r="H20" s="30">
        <f t="shared" si="2"/>
        <v>83.006827076914618</v>
      </c>
      <c r="I20" s="58">
        <v>1763.9566</v>
      </c>
      <c r="J20" s="58">
        <v>886.12477000000001</v>
      </c>
      <c r="K20" s="30">
        <f t="shared" si="1"/>
        <v>49.764933559022936</v>
      </c>
      <c r="L20" s="59">
        <v>7612.33</v>
      </c>
      <c r="M20" s="59">
        <v>0</v>
      </c>
      <c r="N20" s="59">
        <v>0</v>
      </c>
      <c r="O20" s="30">
        <v>0</v>
      </c>
      <c r="P20" s="30">
        <v>0</v>
      </c>
      <c r="Q20" s="30">
        <v>0</v>
      </c>
      <c r="R20" s="30">
        <v>0</v>
      </c>
    </row>
    <row r="21" spans="1:18" ht="30" x14ac:dyDescent="0.25">
      <c r="A21" s="20">
        <v>15</v>
      </c>
      <c r="B21" s="51" t="s">
        <v>121</v>
      </c>
      <c r="C21" s="58">
        <v>7158.2845900000002</v>
      </c>
      <c r="D21" s="58">
        <v>0</v>
      </c>
      <c r="E21" s="30">
        <f t="shared" si="0"/>
        <v>100</v>
      </c>
      <c r="F21" s="58">
        <v>1939.1820299999999</v>
      </c>
      <c r="G21" s="58">
        <v>236.68022999999999</v>
      </c>
      <c r="H21" s="30">
        <f t="shared" ref="H21:H34" si="3">((F21-G21)/F21)*100</f>
        <v>87.794842034504626</v>
      </c>
      <c r="I21" s="58">
        <v>114.45399999999999</v>
      </c>
      <c r="J21" s="58">
        <v>0</v>
      </c>
      <c r="K21" s="30">
        <f t="shared" si="1"/>
        <v>100</v>
      </c>
      <c r="L21" s="59">
        <v>1020.8</v>
      </c>
      <c r="M21" s="59">
        <v>0</v>
      </c>
      <c r="N21" s="59">
        <v>0</v>
      </c>
      <c r="O21" s="30">
        <v>0</v>
      </c>
      <c r="P21" s="30">
        <v>0</v>
      </c>
      <c r="Q21" s="30">
        <v>0</v>
      </c>
      <c r="R21" s="30">
        <v>0</v>
      </c>
    </row>
    <row r="22" spans="1:18" ht="30" x14ac:dyDescent="0.25">
      <c r="A22" s="20">
        <v>16</v>
      </c>
      <c r="B22" s="4" t="s">
        <v>132</v>
      </c>
      <c r="C22" s="58">
        <v>10031.931</v>
      </c>
      <c r="D22" s="58">
        <v>5577.7693499999996</v>
      </c>
      <c r="E22" s="30">
        <f t="shared" ref="E22:E36" si="4">((C22-D22)/C22)*100</f>
        <v>44.399843360166656</v>
      </c>
      <c r="F22" s="58">
        <v>2480.3511699999999</v>
      </c>
      <c r="G22" s="58">
        <v>290.28685999999999</v>
      </c>
      <c r="H22" s="30">
        <f t="shared" si="3"/>
        <v>88.296541896525071</v>
      </c>
      <c r="I22" s="58">
        <v>109.55949</v>
      </c>
      <c r="J22" s="58">
        <v>0</v>
      </c>
      <c r="K22" s="30">
        <f t="shared" ref="K22:K36" si="5">((I22-J22)/I22)*100</f>
        <v>100</v>
      </c>
      <c r="L22" s="59">
        <v>1092.5</v>
      </c>
      <c r="M22" s="59">
        <v>0</v>
      </c>
      <c r="N22" s="59">
        <v>0</v>
      </c>
      <c r="O22" s="30">
        <v>0</v>
      </c>
      <c r="P22" s="30">
        <v>0</v>
      </c>
      <c r="Q22" s="30">
        <v>0</v>
      </c>
      <c r="R22" s="30">
        <v>0</v>
      </c>
    </row>
    <row r="23" spans="1:18" ht="30" x14ac:dyDescent="0.25">
      <c r="A23" s="20">
        <v>17</v>
      </c>
      <c r="B23" s="4" t="s">
        <v>25</v>
      </c>
      <c r="C23" s="58">
        <v>56439.941899999998</v>
      </c>
      <c r="D23" s="58">
        <v>51154.349620000001</v>
      </c>
      <c r="E23" s="30">
        <f t="shared" si="4"/>
        <v>9.3649853314253626</v>
      </c>
      <c r="F23" s="58">
        <v>3789.1602400000002</v>
      </c>
      <c r="G23" s="58">
        <v>620.60730000000001</v>
      </c>
      <c r="H23" s="30">
        <f t="shared" si="3"/>
        <v>83.621508178814835</v>
      </c>
      <c r="I23" s="58">
        <v>82.989000000000004</v>
      </c>
      <c r="J23" s="58">
        <v>0</v>
      </c>
      <c r="K23" s="30">
        <f t="shared" si="5"/>
        <v>100</v>
      </c>
      <c r="L23" s="59">
        <v>1673.8</v>
      </c>
      <c r="M23" s="59">
        <v>0</v>
      </c>
      <c r="N23" s="59">
        <v>0</v>
      </c>
      <c r="O23" s="30">
        <v>0</v>
      </c>
      <c r="P23" s="30">
        <v>0</v>
      </c>
      <c r="Q23" s="30">
        <v>0</v>
      </c>
      <c r="R23" s="30">
        <v>0</v>
      </c>
    </row>
    <row r="24" spans="1:18" x14ac:dyDescent="0.25">
      <c r="A24" s="20">
        <v>18</v>
      </c>
      <c r="B24" s="4" t="s">
        <v>26</v>
      </c>
      <c r="C24" s="58">
        <v>4950.9269999999997</v>
      </c>
      <c r="D24" s="58">
        <v>3901.7674000000002</v>
      </c>
      <c r="E24" s="30">
        <f t="shared" si="4"/>
        <v>21.191174905224809</v>
      </c>
      <c r="F24" s="58">
        <v>1762.37824</v>
      </c>
      <c r="G24" s="58">
        <v>38.044080000000001</v>
      </c>
      <c r="H24" s="30">
        <f t="shared" si="3"/>
        <v>97.841321508826624</v>
      </c>
      <c r="I24" s="58">
        <v>69.667000000000002</v>
      </c>
      <c r="J24" s="58">
        <v>0</v>
      </c>
      <c r="K24" s="30">
        <f t="shared" si="5"/>
        <v>100</v>
      </c>
      <c r="L24" s="59">
        <v>692.89</v>
      </c>
      <c r="M24" s="59">
        <v>0</v>
      </c>
      <c r="N24" s="59">
        <v>0</v>
      </c>
      <c r="O24" s="30">
        <v>0</v>
      </c>
      <c r="P24" s="30">
        <v>0</v>
      </c>
      <c r="Q24" s="30">
        <v>0</v>
      </c>
      <c r="R24" s="30">
        <v>0</v>
      </c>
    </row>
    <row r="25" spans="1:18" ht="30" x14ac:dyDescent="0.25">
      <c r="A25" s="20">
        <v>19</v>
      </c>
      <c r="B25" s="4" t="s">
        <v>27</v>
      </c>
      <c r="C25" s="58">
        <v>12320.588659999999</v>
      </c>
      <c r="D25" s="58">
        <v>2066.7165</v>
      </c>
      <c r="E25" s="30">
        <f t="shared" si="4"/>
        <v>83.225505233286469</v>
      </c>
      <c r="F25" s="58">
        <v>3292.4738200000002</v>
      </c>
      <c r="G25" s="58">
        <v>454.98151000000001</v>
      </c>
      <c r="H25" s="30">
        <f t="shared" si="3"/>
        <v>86.181165443556964</v>
      </c>
      <c r="I25" s="58">
        <v>160.30600000000001</v>
      </c>
      <c r="J25" s="58">
        <v>0</v>
      </c>
      <c r="K25" s="30">
        <f t="shared" si="5"/>
        <v>100</v>
      </c>
      <c r="L25" s="59">
        <v>1070</v>
      </c>
      <c r="M25" s="59">
        <v>219.9</v>
      </c>
      <c r="N25" s="59">
        <v>0</v>
      </c>
      <c r="O25" s="30">
        <v>0</v>
      </c>
      <c r="P25" s="30">
        <v>0</v>
      </c>
      <c r="Q25" s="30">
        <v>0</v>
      </c>
      <c r="R25" s="30">
        <v>0</v>
      </c>
    </row>
    <row r="26" spans="1:18" ht="30" x14ac:dyDescent="0.25">
      <c r="A26" s="20">
        <v>20</v>
      </c>
      <c r="B26" s="4" t="s">
        <v>28</v>
      </c>
      <c r="C26" s="58">
        <v>9359.5428900000006</v>
      </c>
      <c r="D26" s="58">
        <v>0</v>
      </c>
      <c r="E26" s="39">
        <f t="shared" si="4"/>
        <v>100</v>
      </c>
      <c r="F26" s="58">
        <v>3283.35484</v>
      </c>
      <c r="G26" s="58">
        <v>857.51495</v>
      </c>
      <c r="H26" s="30">
        <f t="shared" si="3"/>
        <v>73.882964474226625</v>
      </c>
      <c r="I26" s="58">
        <v>137.1377</v>
      </c>
      <c r="J26" s="58">
        <v>0</v>
      </c>
      <c r="K26" s="30">
        <f t="shared" si="5"/>
        <v>100</v>
      </c>
      <c r="L26" s="59">
        <v>975.86</v>
      </c>
      <c r="M26" s="59">
        <v>0</v>
      </c>
      <c r="N26" s="59">
        <v>0</v>
      </c>
      <c r="O26" s="30">
        <v>0</v>
      </c>
      <c r="P26" s="30">
        <v>0</v>
      </c>
      <c r="Q26" s="30">
        <v>0</v>
      </c>
      <c r="R26" s="30">
        <v>0</v>
      </c>
    </row>
    <row r="27" spans="1:18" ht="30" x14ac:dyDescent="0.25">
      <c r="A27" s="20">
        <v>21</v>
      </c>
      <c r="B27" s="4" t="s">
        <v>29</v>
      </c>
      <c r="C27" s="58">
        <v>90.426000000000002</v>
      </c>
      <c r="D27" s="58">
        <v>0</v>
      </c>
      <c r="E27" s="39">
        <f t="shared" si="4"/>
        <v>100</v>
      </c>
      <c r="F27" s="58">
        <v>855.22754999999995</v>
      </c>
      <c r="G27" s="58">
        <v>121.73923000000001</v>
      </c>
      <c r="H27" s="30">
        <f t="shared" si="3"/>
        <v>85.765282000094587</v>
      </c>
      <c r="I27" s="58">
        <v>20.168099999999999</v>
      </c>
      <c r="J27" s="58">
        <v>0</v>
      </c>
      <c r="K27" s="30">
        <f t="shared" si="5"/>
        <v>100</v>
      </c>
      <c r="L27" s="59">
        <v>355.7</v>
      </c>
      <c r="M27" s="59">
        <v>0</v>
      </c>
      <c r="N27" s="59">
        <v>0</v>
      </c>
      <c r="O27" s="30">
        <v>0</v>
      </c>
      <c r="P27" s="30">
        <v>0</v>
      </c>
      <c r="Q27" s="30">
        <v>0</v>
      </c>
      <c r="R27" s="30">
        <v>0</v>
      </c>
    </row>
    <row r="28" spans="1:18" ht="30" x14ac:dyDescent="0.25">
      <c r="A28" s="20">
        <v>22</v>
      </c>
      <c r="B28" s="4" t="s">
        <v>30</v>
      </c>
      <c r="C28" s="58">
        <v>4023.8921700000001</v>
      </c>
      <c r="D28" s="58">
        <v>599.59712999999999</v>
      </c>
      <c r="E28" s="30">
        <f t="shared" si="4"/>
        <v>85.099075604702406</v>
      </c>
      <c r="F28" s="58">
        <v>2404.7136599999999</v>
      </c>
      <c r="G28" s="58">
        <v>350.00029999999998</v>
      </c>
      <c r="H28" s="30">
        <f t="shared" si="3"/>
        <v>85.445240079020451</v>
      </c>
      <c r="I28" s="58">
        <v>63.211500000000001</v>
      </c>
      <c r="J28" s="58">
        <v>0</v>
      </c>
      <c r="K28" s="30">
        <f t="shared" si="5"/>
        <v>100</v>
      </c>
      <c r="L28" s="59">
        <v>753.82</v>
      </c>
      <c r="M28" s="59">
        <v>0</v>
      </c>
      <c r="N28" s="59"/>
      <c r="O28" s="30">
        <v>0</v>
      </c>
      <c r="P28" s="30">
        <v>0</v>
      </c>
      <c r="Q28" s="30">
        <v>0</v>
      </c>
      <c r="R28" s="30">
        <v>0</v>
      </c>
    </row>
    <row r="29" spans="1:18" x14ac:dyDescent="0.25">
      <c r="A29" s="20">
        <v>23</v>
      </c>
      <c r="B29" s="4" t="s">
        <v>31</v>
      </c>
      <c r="C29" s="58">
        <v>491.14463999999998</v>
      </c>
      <c r="D29" s="58">
        <v>308.43934000000002</v>
      </c>
      <c r="E29" s="39">
        <f t="shared" si="4"/>
        <v>37.199896959070948</v>
      </c>
      <c r="F29" s="58">
        <v>1413.55594</v>
      </c>
      <c r="G29" s="58">
        <v>208.86715000000001</v>
      </c>
      <c r="H29" s="30">
        <f t="shared" si="3"/>
        <v>85.223991206177516</v>
      </c>
      <c r="I29" s="58">
        <v>340.92849999999999</v>
      </c>
      <c r="J29" s="58">
        <v>49.314999999999998</v>
      </c>
      <c r="K29" s="30">
        <f t="shared" si="5"/>
        <v>85.535090202197821</v>
      </c>
      <c r="L29" s="59">
        <v>729</v>
      </c>
      <c r="M29" s="59">
        <v>0</v>
      </c>
      <c r="N29" s="59">
        <v>0</v>
      </c>
      <c r="O29" s="30">
        <v>0</v>
      </c>
      <c r="P29" s="30">
        <v>0</v>
      </c>
      <c r="Q29" s="30">
        <v>0</v>
      </c>
      <c r="R29" s="30">
        <v>0</v>
      </c>
    </row>
    <row r="30" spans="1:18" x14ac:dyDescent="0.25">
      <c r="A30" s="20">
        <v>24</v>
      </c>
      <c r="B30" s="51" t="s">
        <v>32</v>
      </c>
      <c r="C30" s="58">
        <v>176.53523000000001</v>
      </c>
      <c r="D30" s="58">
        <v>98.189419999999998</v>
      </c>
      <c r="E30" s="59">
        <f t="shared" si="4"/>
        <v>44.379702567017368</v>
      </c>
      <c r="F30" s="58">
        <v>5482.4027699999997</v>
      </c>
      <c r="G30" s="58">
        <v>1761.05906</v>
      </c>
      <c r="H30" s="59">
        <f t="shared" si="3"/>
        <v>67.877970045604656</v>
      </c>
      <c r="I30" s="58">
        <v>746.93619000000001</v>
      </c>
      <c r="J30" s="58">
        <v>134.85427999999999</v>
      </c>
      <c r="K30" s="59">
        <f t="shared" si="5"/>
        <v>81.945675975346703</v>
      </c>
      <c r="L30" s="59">
        <v>3079.3</v>
      </c>
      <c r="M30" s="59">
        <v>0</v>
      </c>
      <c r="N30" s="59">
        <v>0</v>
      </c>
      <c r="O30" s="30">
        <v>0</v>
      </c>
      <c r="P30" s="30">
        <v>0</v>
      </c>
      <c r="Q30" s="30">
        <v>0</v>
      </c>
      <c r="R30" s="30">
        <v>0</v>
      </c>
    </row>
    <row r="31" spans="1:18" ht="30" x14ac:dyDescent="0.25">
      <c r="A31" s="20">
        <v>25</v>
      </c>
      <c r="B31" s="51" t="s">
        <v>33</v>
      </c>
      <c r="C31" s="58">
        <v>500.91386999999997</v>
      </c>
      <c r="D31" s="58">
        <v>308.56697000000003</v>
      </c>
      <c r="E31" s="59">
        <f t="shared" si="4"/>
        <v>38.399196253040458</v>
      </c>
      <c r="F31" s="58">
        <v>2218.1201099999998</v>
      </c>
      <c r="G31" s="58">
        <v>587.95874000000003</v>
      </c>
      <c r="H31" s="59">
        <f t="shared" si="3"/>
        <v>73.492925953410165</v>
      </c>
      <c r="I31" s="58">
        <v>20.43</v>
      </c>
      <c r="J31" s="58">
        <v>0</v>
      </c>
      <c r="K31" s="59">
        <f t="shared" si="5"/>
        <v>100</v>
      </c>
      <c r="L31" s="59">
        <v>709</v>
      </c>
      <c r="M31" s="59">
        <v>125</v>
      </c>
      <c r="N31" s="59">
        <v>0</v>
      </c>
      <c r="O31" s="30">
        <v>0</v>
      </c>
      <c r="P31" s="30">
        <v>0</v>
      </c>
      <c r="Q31" s="30">
        <v>0</v>
      </c>
      <c r="R31" s="30">
        <v>0</v>
      </c>
    </row>
    <row r="32" spans="1:18" ht="30" x14ac:dyDescent="0.25">
      <c r="A32" s="20">
        <v>26</v>
      </c>
      <c r="B32" s="51" t="s">
        <v>133</v>
      </c>
      <c r="C32" s="58">
        <v>4392.6114399999997</v>
      </c>
      <c r="D32" s="58">
        <v>1097.43013</v>
      </c>
      <c r="E32" s="59">
        <f t="shared" si="4"/>
        <v>75.016453310516354</v>
      </c>
      <c r="F32" s="58">
        <v>2510.5508300000001</v>
      </c>
      <c r="G32" s="58">
        <v>819.53309999999999</v>
      </c>
      <c r="H32" s="59">
        <f t="shared" si="3"/>
        <v>67.356442649679394</v>
      </c>
      <c r="I32" s="58">
        <v>116.49</v>
      </c>
      <c r="J32" s="58">
        <v>0</v>
      </c>
      <c r="K32" s="59">
        <f t="shared" si="5"/>
        <v>100</v>
      </c>
      <c r="L32" s="59">
        <v>987</v>
      </c>
      <c r="M32" s="59">
        <v>0</v>
      </c>
      <c r="N32" s="59">
        <v>0</v>
      </c>
      <c r="O32" s="30">
        <v>0</v>
      </c>
      <c r="P32" s="30">
        <v>0</v>
      </c>
      <c r="Q32" s="30">
        <v>0</v>
      </c>
      <c r="R32" s="30">
        <v>0</v>
      </c>
    </row>
    <row r="33" spans="1:18" ht="30" x14ac:dyDescent="0.25">
      <c r="A33" s="20">
        <v>27</v>
      </c>
      <c r="B33" s="4" t="s">
        <v>34</v>
      </c>
      <c r="C33" s="58">
        <v>8316.18</v>
      </c>
      <c r="D33" s="58">
        <v>0</v>
      </c>
      <c r="E33" s="39">
        <f t="shared" si="4"/>
        <v>100</v>
      </c>
      <c r="F33" s="58">
        <v>2895.2172099999998</v>
      </c>
      <c r="G33" s="58">
        <v>212.50031999999999</v>
      </c>
      <c r="H33" s="30">
        <f t="shared" si="3"/>
        <v>92.66029784342156</v>
      </c>
      <c r="I33" s="58">
        <v>31.913</v>
      </c>
      <c r="J33" s="58">
        <v>0</v>
      </c>
      <c r="K33" s="30">
        <f t="shared" si="5"/>
        <v>100</v>
      </c>
      <c r="L33" s="59">
        <v>1068.9000000000001</v>
      </c>
      <c r="M33" s="59">
        <v>177.75</v>
      </c>
      <c r="N33" s="59">
        <v>0</v>
      </c>
      <c r="O33" s="30">
        <v>0</v>
      </c>
      <c r="P33" s="30">
        <v>0</v>
      </c>
      <c r="Q33" s="30">
        <v>0</v>
      </c>
      <c r="R33" s="30">
        <v>0</v>
      </c>
    </row>
    <row r="34" spans="1:18" ht="30" x14ac:dyDescent="0.25">
      <c r="A34" s="20">
        <v>28</v>
      </c>
      <c r="B34" s="4" t="s">
        <v>35</v>
      </c>
      <c r="C34" s="58">
        <v>16504.2857</v>
      </c>
      <c r="D34" s="58">
        <v>5739.72811</v>
      </c>
      <c r="E34" s="39">
        <f t="shared" si="4"/>
        <v>65.222802038624422</v>
      </c>
      <c r="F34" s="58">
        <v>1275.8555200000001</v>
      </c>
      <c r="G34" s="58">
        <v>117.15228999999999</v>
      </c>
      <c r="H34" s="30">
        <f t="shared" si="3"/>
        <v>90.817746354226685</v>
      </c>
      <c r="I34" s="58">
        <v>70.209999999999994</v>
      </c>
      <c r="J34" s="58">
        <v>0</v>
      </c>
      <c r="K34" s="30">
        <f t="shared" si="5"/>
        <v>100</v>
      </c>
      <c r="L34" s="59">
        <v>1438.7</v>
      </c>
      <c r="M34" s="59">
        <v>0</v>
      </c>
      <c r="N34" s="59">
        <v>0</v>
      </c>
      <c r="O34" s="30">
        <v>0</v>
      </c>
      <c r="P34" s="30">
        <v>0</v>
      </c>
      <c r="Q34" s="30">
        <v>0</v>
      </c>
      <c r="R34" s="30">
        <v>0</v>
      </c>
    </row>
    <row r="35" spans="1:18" ht="30" x14ac:dyDescent="0.25">
      <c r="A35" s="20">
        <v>29</v>
      </c>
      <c r="B35" s="4" t="s">
        <v>134</v>
      </c>
      <c r="C35" s="58">
        <v>12401.146059999999</v>
      </c>
      <c r="D35" s="58">
        <v>4409.02952</v>
      </c>
      <c r="E35" s="39">
        <f t="shared" si="4"/>
        <v>64.446596317243916</v>
      </c>
      <c r="F35" s="58">
        <v>1725.22261</v>
      </c>
      <c r="G35" s="58">
        <v>228.9194</v>
      </c>
      <c r="H35" s="30">
        <f>((F35-G35)/F35)*100</f>
        <v>86.731022496859111</v>
      </c>
      <c r="I35" s="58">
        <v>88.468999999999994</v>
      </c>
      <c r="J35" s="58">
        <v>42.77</v>
      </c>
      <c r="K35" s="30">
        <f t="shared" si="5"/>
        <v>51.655382111248002</v>
      </c>
      <c r="L35" s="59">
        <v>1044.2</v>
      </c>
      <c r="M35" s="59">
        <v>0</v>
      </c>
      <c r="N35" s="59">
        <v>0</v>
      </c>
      <c r="O35" s="30">
        <v>0</v>
      </c>
      <c r="P35" s="30">
        <v>0</v>
      </c>
      <c r="Q35" s="30">
        <v>0</v>
      </c>
      <c r="R35" s="30">
        <v>0</v>
      </c>
    </row>
    <row r="36" spans="1:18" x14ac:dyDescent="0.25">
      <c r="A36" s="20">
        <v>30</v>
      </c>
      <c r="B36" s="4" t="s">
        <v>36</v>
      </c>
      <c r="C36" s="58">
        <v>4231.6013700000003</v>
      </c>
      <c r="D36" s="58">
        <v>769.72445000000005</v>
      </c>
      <c r="E36" s="30">
        <f t="shared" si="4"/>
        <v>81.81009072695332</v>
      </c>
      <c r="F36" s="58">
        <v>2866.8971999999999</v>
      </c>
      <c r="G36" s="58">
        <v>1078.24938</v>
      </c>
      <c r="H36" s="30">
        <f>((F36-G36)/F36)*100</f>
        <v>62.389674104812684</v>
      </c>
      <c r="I36" s="58">
        <v>46.015000000000001</v>
      </c>
      <c r="J36" s="58">
        <v>0</v>
      </c>
      <c r="K36" s="30">
        <f t="shared" si="5"/>
        <v>100</v>
      </c>
      <c r="L36" s="59">
        <v>1273.0999999999999</v>
      </c>
      <c r="M36" s="59">
        <v>0</v>
      </c>
      <c r="N36" s="59">
        <v>0</v>
      </c>
      <c r="O36" s="30">
        <v>0</v>
      </c>
      <c r="P36" s="30">
        <v>0</v>
      </c>
      <c r="Q36" s="30">
        <v>0</v>
      </c>
      <c r="R36" s="30">
        <v>0</v>
      </c>
    </row>
    <row r="37" spans="1:18" ht="30" x14ac:dyDescent="0.25">
      <c r="A37" s="20">
        <v>31</v>
      </c>
      <c r="B37" s="4" t="s">
        <v>135</v>
      </c>
      <c r="C37" s="58">
        <v>0</v>
      </c>
      <c r="D37" s="58">
        <v>0</v>
      </c>
      <c r="E37" s="30">
        <v>0</v>
      </c>
      <c r="F37" s="58">
        <v>317.74907999999999</v>
      </c>
      <c r="G37" s="58">
        <v>0</v>
      </c>
      <c r="H37" s="30">
        <f t="shared" ref="H37:H44" si="6">((F37-G37)/F37)*100</f>
        <v>100</v>
      </c>
      <c r="I37" s="58">
        <v>0</v>
      </c>
      <c r="J37" s="58">
        <v>0</v>
      </c>
      <c r="K37" s="30">
        <v>0</v>
      </c>
      <c r="L37" s="59">
        <v>0</v>
      </c>
      <c r="M37" s="59">
        <v>0</v>
      </c>
      <c r="N37" s="59">
        <v>0</v>
      </c>
      <c r="O37" s="30">
        <v>0</v>
      </c>
      <c r="P37" s="30">
        <v>0</v>
      </c>
      <c r="Q37" s="30">
        <v>0</v>
      </c>
      <c r="R37" s="30">
        <v>0</v>
      </c>
    </row>
    <row r="38" spans="1:18" ht="30" x14ac:dyDescent="0.25">
      <c r="A38" s="20">
        <v>32</v>
      </c>
      <c r="B38" s="4" t="s">
        <v>37</v>
      </c>
      <c r="C38" s="58">
        <v>6873.8728600000004</v>
      </c>
      <c r="D38" s="58">
        <v>33.272480000000002</v>
      </c>
      <c r="E38" s="30">
        <f t="shared" si="0"/>
        <v>99.515957296888388</v>
      </c>
      <c r="F38" s="58">
        <v>4491.3642799999998</v>
      </c>
      <c r="G38" s="58">
        <v>497.82369999999997</v>
      </c>
      <c r="H38" s="30">
        <f t="shared" si="6"/>
        <v>88.915980335489508</v>
      </c>
      <c r="I38" s="58">
        <v>122.16972</v>
      </c>
      <c r="J38" s="58">
        <v>0</v>
      </c>
      <c r="K38" s="30">
        <f t="shared" si="1"/>
        <v>100</v>
      </c>
      <c r="L38" s="59">
        <v>1409.8</v>
      </c>
      <c r="M38" s="59">
        <v>0</v>
      </c>
      <c r="N38" s="59">
        <v>0</v>
      </c>
      <c r="O38" s="30">
        <v>0</v>
      </c>
      <c r="P38" s="30">
        <v>0</v>
      </c>
      <c r="Q38" s="30">
        <v>0</v>
      </c>
      <c r="R38" s="30">
        <v>0</v>
      </c>
    </row>
    <row r="39" spans="1:18" ht="30" x14ac:dyDescent="0.25">
      <c r="A39" s="20">
        <v>33</v>
      </c>
      <c r="B39" s="4" t="s">
        <v>38</v>
      </c>
      <c r="C39" s="58">
        <v>57368.499969999997</v>
      </c>
      <c r="D39" s="58">
        <v>51521.6325</v>
      </c>
      <c r="E39" s="30">
        <f t="shared" si="0"/>
        <v>10.191773312981043</v>
      </c>
      <c r="F39" s="58">
        <v>4546.0948399999997</v>
      </c>
      <c r="G39" s="58">
        <v>898.44464000000005</v>
      </c>
      <c r="H39" s="30">
        <f t="shared" si="6"/>
        <v>80.237001830784507</v>
      </c>
      <c r="I39" s="58">
        <v>21.060199999999998</v>
      </c>
      <c r="J39" s="58">
        <v>0</v>
      </c>
      <c r="K39" s="30">
        <f t="shared" si="1"/>
        <v>100</v>
      </c>
      <c r="L39" s="59">
        <v>1453.8</v>
      </c>
      <c r="M39" s="59">
        <v>0</v>
      </c>
      <c r="N39" s="59">
        <v>0</v>
      </c>
      <c r="O39" s="30">
        <v>0</v>
      </c>
      <c r="P39" s="30">
        <v>0</v>
      </c>
      <c r="Q39" s="30">
        <v>0</v>
      </c>
      <c r="R39" s="30">
        <v>0</v>
      </c>
    </row>
    <row r="40" spans="1:18" ht="30" x14ac:dyDescent="0.25">
      <c r="A40" s="20">
        <v>34</v>
      </c>
      <c r="B40" s="4" t="s">
        <v>39</v>
      </c>
      <c r="C40" s="58">
        <v>21849.634450000001</v>
      </c>
      <c r="D40" s="58">
        <v>1276.03853</v>
      </c>
      <c r="E40" s="30">
        <f t="shared" si="0"/>
        <v>94.159909023100369</v>
      </c>
      <c r="F40" s="58">
        <v>15235.97437</v>
      </c>
      <c r="G40" s="58">
        <v>1945.25522</v>
      </c>
      <c r="H40" s="30">
        <f t="shared" si="6"/>
        <v>87.232485610961291</v>
      </c>
      <c r="I40" s="58">
        <v>355.89641999999998</v>
      </c>
      <c r="J40" s="58">
        <v>30.652750000000001</v>
      </c>
      <c r="K40" s="30">
        <f t="shared" si="1"/>
        <v>91.387171020152422</v>
      </c>
      <c r="L40" s="59">
        <v>5067.04</v>
      </c>
      <c r="M40" s="59">
        <v>0</v>
      </c>
      <c r="N40" s="59">
        <v>0</v>
      </c>
      <c r="O40" s="30">
        <v>0</v>
      </c>
      <c r="P40" s="30">
        <v>0</v>
      </c>
      <c r="Q40" s="30">
        <v>0</v>
      </c>
      <c r="R40" s="30">
        <v>0</v>
      </c>
    </row>
    <row r="41" spans="1:18" ht="30" x14ac:dyDescent="0.25">
      <c r="A41" s="20">
        <v>35</v>
      </c>
      <c r="B41" s="4" t="s">
        <v>40</v>
      </c>
      <c r="C41" s="58">
        <v>20049.020960000002</v>
      </c>
      <c r="D41" s="58">
        <v>12825.48151</v>
      </c>
      <c r="E41" s="30">
        <f t="shared" si="0"/>
        <v>36.02938749184689</v>
      </c>
      <c r="F41" s="58">
        <v>7475.2070299999996</v>
      </c>
      <c r="G41" s="58">
        <v>1103.1397300000001</v>
      </c>
      <c r="H41" s="30">
        <f t="shared" si="6"/>
        <v>85.242686582822316</v>
      </c>
      <c r="I41" s="58">
        <v>9</v>
      </c>
      <c r="J41" s="58">
        <v>0</v>
      </c>
      <c r="K41" s="30">
        <f t="shared" si="1"/>
        <v>100</v>
      </c>
      <c r="L41" s="59">
        <v>1203.25</v>
      </c>
      <c r="M41" s="59">
        <v>0</v>
      </c>
      <c r="N41" s="59">
        <v>0</v>
      </c>
      <c r="O41" s="30">
        <v>0</v>
      </c>
      <c r="P41" s="30">
        <v>0</v>
      </c>
      <c r="Q41" s="30">
        <v>0</v>
      </c>
      <c r="R41" s="30">
        <v>0</v>
      </c>
    </row>
    <row r="42" spans="1:18" ht="30" x14ac:dyDescent="0.25">
      <c r="A42" s="20">
        <v>36</v>
      </c>
      <c r="B42" s="4" t="s">
        <v>41</v>
      </c>
      <c r="C42" s="58">
        <v>60083.637000000002</v>
      </c>
      <c r="D42" s="58">
        <v>39950.228510000001</v>
      </c>
      <c r="E42" s="30">
        <f t="shared" si="0"/>
        <v>33.508970986559952</v>
      </c>
      <c r="F42" s="58">
        <v>14301.31429</v>
      </c>
      <c r="G42" s="58">
        <v>2457.9868200000001</v>
      </c>
      <c r="H42" s="30">
        <f t="shared" si="6"/>
        <v>82.812860621357615</v>
      </c>
      <c r="I42" s="58">
        <v>5.8445299999999998</v>
      </c>
      <c r="J42" s="58">
        <v>0</v>
      </c>
      <c r="K42" s="30">
        <f t="shared" si="1"/>
        <v>100</v>
      </c>
      <c r="L42" s="59">
        <v>6408.6</v>
      </c>
      <c r="M42" s="59">
        <v>582</v>
      </c>
      <c r="N42" s="59">
        <v>0</v>
      </c>
      <c r="O42" s="30">
        <v>0</v>
      </c>
      <c r="P42" s="30">
        <v>0</v>
      </c>
      <c r="Q42" s="30">
        <v>0</v>
      </c>
      <c r="R42" s="30">
        <v>0</v>
      </c>
    </row>
    <row r="43" spans="1:18" ht="30" x14ac:dyDescent="0.25">
      <c r="A43" s="20">
        <v>37</v>
      </c>
      <c r="B43" s="4" t="s">
        <v>42</v>
      </c>
      <c r="C43" s="58">
        <v>9397.7648300000001</v>
      </c>
      <c r="D43" s="58">
        <v>0</v>
      </c>
      <c r="E43" s="30">
        <f t="shared" si="0"/>
        <v>100</v>
      </c>
      <c r="F43" s="58">
        <v>13909.773730000001</v>
      </c>
      <c r="G43" s="58">
        <v>3496.48819</v>
      </c>
      <c r="H43" s="30">
        <f t="shared" si="6"/>
        <v>74.863083628320098</v>
      </c>
      <c r="I43" s="58">
        <v>66.396749999999997</v>
      </c>
      <c r="J43" s="58">
        <v>0</v>
      </c>
      <c r="K43" s="30">
        <f t="shared" si="1"/>
        <v>100</v>
      </c>
      <c r="L43" s="59">
        <v>3181</v>
      </c>
      <c r="M43" s="59">
        <v>0</v>
      </c>
      <c r="N43" s="59">
        <v>0</v>
      </c>
      <c r="O43" s="30">
        <v>0</v>
      </c>
      <c r="P43" s="30">
        <v>0</v>
      </c>
      <c r="Q43" s="30">
        <v>0</v>
      </c>
      <c r="R43" s="30">
        <v>0</v>
      </c>
    </row>
    <row r="44" spans="1:18" ht="30" x14ac:dyDescent="0.25">
      <c r="A44" s="20">
        <v>38</v>
      </c>
      <c r="B44" s="4" t="s">
        <v>43</v>
      </c>
      <c r="C44" s="58">
        <v>28582.984130000001</v>
      </c>
      <c r="D44" s="58">
        <v>19129.36607</v>
      </c>
      <c r="E44" s="30">
        <f t="shared" si="0"/>
        <v>33.074286495081928</v>
      </c>
      <c r="F44" s="58">
        <v>16877.402590000002</v>
      </c>
      <c r="G44" s="58">
        <v>7953.7920700000004</v>
      </c>
      <c r="H44" s="30">
        <f t="shared" si="6"/>
        <v>52.873127084657646</v>
      </c>
      <c r="I44" s="58">
        <v>13.739750000000001</v>
      </c>
      <c r="J44" s="58">
        <v>0</v>
      </c>
      <c r="K44" s="30">
        <f t="shared" si="1"/>
        <v>100</v>
      </c>
      <c r="L44" s="59">
        <v>1852</v>
      </c>
      <c r="M44" s="59">
        <v>0</v>
      </c>
      <c r="N44" s="59">
        <v>0</v>
      </c>
      <c r="O44" s="30">
        <v>0</v>
      </c>
      <c r="P44" s="30">
        <v>0</v>
      </c>
      <c r="Q44" s="30">
        <v>0</v>
      </c>
      <c r="R44" s="30">
        <v>0</v>
      </c>
    </row>
    <row r="45" spans="1:18" ht="30" x14ac:dyDescent="0.25">
      <c r="A45" s="20">
        <v>39</v>
      </c>
      <c r="B45" s="4" t="s">
        <v>44</v>
      </c>
      <c r="C45" s="58">
        <v>77929.827040000004</v>
      </c>
      <c r="D45" s="58">
        <v>68954.567989999996</v>
      </c>
      <c r="E45" s="30">
        <f>((C45-D45)/C45)*100</f>
        <v>11.517103772594242</v>
      </c>
      <c r="F45" s="58">
        <v>6373.03611</v>
      </c>
      <c r="G45" s="58">
        <v>554.31672000000003</v>
      </c>
      <c r="H45" s="30">
        <f>((F45-G45)/F45)*100</f>
        <v>91.302156296741899</v>
      </c>
      <c r="I45" s="58">
        <v>58.395000000000003</v>
      </c>
      <c r="J45" s="58">
        <v>0</v>
      </c>
      <c r="K45" s="30">
        <f t="shared" si="1"/>
        <v>100</v>
      </c>
      <c r="L45" s="59">
        <v>3823.5</v>
      </c>
      <c r="M45" s="59">
        <v>0</v>
      </c>
      <c r="N45" s="59">
        <v>0</v>
      </c>
      <c r="O45" s="30">
        <v>0</v>
      </c>
      <c r="P45" s="30">
        <v>0</v>
      </c>
      <c r="Q45" s="30">
        <v>0</v>
      </c>
      <c r="R45" s="30">
        <v>0</v>
      </c>
    </row>
    <row r="46" spans="1:18" x14ac:dyDescent="0.25">
      <c r="A46" s="20">
        <v>40</v>
      </c>
      <c r="B46" s="4" t="s">
        <v>120</v>
      </c>
      <c r="C46" s="58">
        <v>14585.052659999999</v>
      </c>
      <c r="D46" s="58">
        <v>8335.6650000000009</v>
      </c>
      <c r="E46" s="30">
        <f t="shared" si="0"/>
        <v>42.847892329790184</v>
      </c>
      <c r="F46" s="58">
        <v>6949.3485099999998</v>
      </c>
      <c r="G46" s="58">
        <v>754.44564000000003</v>
      </c>
      <c r="H46" s="30">
        <f>((F46-G46)/F46)*100</f>
        <v>89.14364938073885</v>
      </c>
      <c r="I46" s="58">
        <v>191.37493000000001</v>
      </c>
      <c r="J46" s="58">
        <v>0</v>
      </c>
      <c r="K46" s="30">
        <f t="shared" si="1"/>
        <v>100</v>
      </c>
      <c r="L46" s="59">
        <v>2601.6999999999998</v>
      </c>
      <c r="M46" s="59">
        <v>0</v>
      </c>
      <c r="N46" s="59">
        <v>0</v>
      </c>
      <c r="O46" s="30">
        <v>0</v>
      </c>
      <c r="P46" s="30">
        <v>0</v>
      </c>
      <c r="Q46" s="30">
        <v>0</v>
      </c>
      <c r="R46" s="30">
        <v>0</v>
      </c>
    </row>
    <row r="47" spans="1:18" ht="30" x14ac:dyDescent="0.25">
      <c r="A47" s="20">
        <v>41</v>
      </c>
      <c r="B47" s="4" t="s">
        <v>136</v>
      </c>
      <c r="C47" s="58">
        <v>11661.90553</v>
      </c>
      <c r="D47" s="58">
        <v>7676.3830699999999</v>
      </c>
      <c r="E47" s="30">
        <f t="shared" si="0"/>
        <v>34.1755680471543</v>
      </c>
      <c r="F47" s="58">
        <v>2804.9076300000002</v>
      </c>
      <c r="G47" s="58">
        <v>135.57252</v>
      </c>
      <c r="H47" s="30">
        <f t="shared" ref="H47:H56" si="7">((F47-G47)/F47)*100</f>
        <v>95.166595913891101</v>
      </c>
      <c r="I47" s="58">
        <v>17.998999999999999</v>
      </c>
      <c r="J47" s="58">
        <v>0</v>
      </c>
      <c r="K47" s="30">
        <f t="shared" si="1"/>
        <v>100</v>
      </c>
      <c r="L47" s="59">
        <v>1896.08</v>
      </c>
      <c r="M47" s="59">
        <v>54.19</v>
      </c>
      <c r="N47" s="59">
        <v>0</v>
      </c>
      <c r="O47" s="30">
        <v>0</v>
      </c>
      <c r="P47" s="30">
        <v>0</v>
      </c>
      <c r="Q47" s="30">
        <v>0</v>
      </c>
      <c r="R47" s="30">
        <v>0</v>
      </c>
    </row>
    <row r="48" spans="1:18" ht="30" x14ac:dyDescent="0.25">
      <c r="A48" s="20">
        <v>42</v>
      </c>
      <c r="B48" s="4" t="s">
        <v>45</v>
      </c>
      <c r="C48" s="58">
        <v>1338.0535500000001</v>
      </c>
      <c r="D48" s="58">
        <v>529.01062999999999</v>
      </c>
      <c r="E48" s="30">
        <f t="shared" si="0"/>
        <v>60.464166026838015</v>
      </c>
      <c r="F48" s="58">
        <v>5481.6753099999996</v>
      </c>
      <c r="G48" s="58">
        <v>512.73217</v>
      </c>
      <c r="H48" s="30">
        <f t="shared" si="7"/>
        <v>90.646433051869309</v>
      </c>
      <c r="I48" s="58">
        <v>20.748380000000001</v>
      </c>
      <c r="J48" s="58">
        <v>0</v>
      </c>
      <c r="K48" s="30">
        <f t="shared" si="1"/>
        <v>100</v>
      </c>
      <c r="L48" s="59">
        <v>2084.1</v>
      </c>
      <c r="M48" s="59">
        <v>0</v>
      </c>
      <c r="N48" s="59">
        <v>0</v>
      </c>
      <c r="O48" s="30">
        <v>0</v>
      </c>
      <c r="P48" s="30">
        <v>0</v>
      </c>
      <c r="Q48" s="30">
        <v>0</v>
      </c>
      <c r="R48" s="30">
        <v>0</v>
      </c>
    </row>
    <row r="49" spans="1:18" ht="30" x14ac:dyDescent="0.25">
      <c r="A49" s="20">
        <v>43</v>
      </c>
      <c r="B49" s="4" t="s">
        <v>46</v>
      </c>
      <c r="C49" s="58">
        <v>47556.944179999999</v>
      </c>
      <c r="D49" s="58">
        <v>25009.906269999999</v>
      </c>
      <c r="E49" s="30">
        <f t="shared" si="0"/>
        <v>47.410611213077317</v>
      </c>
      <c r="F49" s="58">
        <v>8108.6898600000004</v>
      </c>
      <c r="G49" s="58">
        <v>2901.1075900000001</v>
      </c>
      <c r="H49" s="30">
        <f t="shared" si="7"/>
        <v>64.222240089473587</v>
      </c>
      <c r="I49" s="58">
        <v>0</v>
      </c>
      <c r="J49" s="58">
        <v>0</v>
      </c>
      <c r="K49" s="59">
        <v>0</v>
      </c>
      <c r="L49" s="59">
        <v>2957.8</v>
      </c>
      <c r="M49" s="59">
        <v>0</v>
      </c>
      <c r="N49" s="59">
        <v>0</v>
      </c>
      <c r="O49" s="30">
        <v>0</v>
      </c>
      <c r="P49" s="30">
        <v>0</v>
      </c>
      <c r="Q49" s="30">
        <v>0</v>
      </c>
      <c r="R49" s="30">
        <v>0</v>
      </c>
    </row>
    <row r="50" spans="1:18" ht="30" x14ac:dyDescent="0.25">
      <c r="A50" s="20">
        <v>44</v>
      </c>
      <c r="B50" s="4" t="s">
        <v>47</v>
      </c>
      <c r="C50" s="58">
        <v>37699.180800000002</v>
      </c>
      <c r="D50" s="58">
        <v>6640.0794999999998</v>
      </c>
      <c r="E50" s="30">
        <f t="shared" si="0"/>
        <v>82.386674301421422</v>
      </c>
      <c r="F50" s="58">
        <v>7490.6641499999996</v>
      </c>
      <c r="G50" s="58">
        <v>1502.7481600000001</v>
      </c>
      <c r="H50" s="30">
        <f t="shared" si="7"/>
        <v>79.938385570256813</v>
      </c>
      <c r="I50" s="58">
        <v>16.422799999999999</v>
      </c>
      <c r="J50" s="58">
        <v>0</v>
      </c>
      <c r="K50" s="30">
        <f t="shared" si="1"/>
        <v>100</v>
      </c>
      <c r="L50" s="59">
        <v>3751.1</v>
      </c>
      <c r="M50" s="59">
        <v>282.95</v>
      </c>
      <c r="N50" s="59">
        <v>0</v>
      </c>
      <c r="O50" s="30">
        <v>0</v>
      </c>
      <c r="P50" s="30">
        <v>0</v>
      </c>
      <c r="Q50" s="30">
        <v>0</v>
      </c>
      <c r="R50" s="30">
        <v>0</v>
      </c>
    </row>
    <row r="51" spans="1:18" ht="30" x14ac:dyDescent="0.25">
      <c r="A51" s="20">
        <v>45</v>
      </c>
      <c r="B51" s="4" t="s">
        <v>48</v>
      </c>
      <c r="C51" s="58">
        <v>32815.73401</v>
      </c>
      <c r="D51" s="58">
        <v>12615.99922</v>
      </c>
      <c r="E51" s="30">
        <f t="shared" si="0"/>
        <v>61.555029620378136</v>
      </c>
      <c r="F51" s="58">
        <v>6987.3769899999998</v>
      </c>
      <c r="G51" s="58">
        <v>1762.8380500000001</v>
      </c>
      <c r="H51" s="30">
        <f t="shared" si="7"/>
        <v>74.771104342546707</v>
      </c>
      <c r="I51" s="58">
        <v>51.88</v>
      </c>
      <c r="J51" s="58">
        <v>0</v>
      </c>
      <c r="K51" s="30">
        <f t="shared" si="1"/>
        <v>100</v>
      </c>
      <c r="L51" s="59">
        <v>1943.1</v>
      </c>
      <c r="M51" s="59">
        <v>0</v>
      </c>
      <c r="N51" s="59">
        <v>0</v>
      </c>
      <c r="O51" s="30">
        <v>0</v>
      </c>
      <c r="P51" s="30">
        <v>0</v>
      </c>
      <c r="Q51" s="30">
        <v>0</v>
      </c>
      <c r="R51" s="30">
        <v>0</v>
      </c>
    </row>
    <row r="52" spans="1:18" ht="30" x14ac:dyDescent="0.25">
      <c r="A52" s="20">
        <v>46</v>
      </c>
      <c r="B52" s="4" t="s">
        <v>49</v>
      </c>
      <c r="C52" s="58">
        <v>20164.98936</v>
      </c>
      <c r="D52" s="58">
        <v>15305.38283</v>
      </c>
      <c r="E52" s="30">
        <f t="shared" si="0"/>
        <v>24.0992268492821</v>
      </c>
      <c r="F52" s="58">
        <v>6561.2409699999998</v>
      </c>
      <c r="G52" s="58">
        <v>1173.3489999999999</v>
      </c>
      <c r="H52" s="30">
        <f t="shared" si="7"/>
        <v>82.116965291094928</v>
      </c>
      <c r="I52" s="58">
        <v>10</v>
      </c>
      <c r="J52" s="58">
        <v>0</v>
      </c>
      <c r="K52" s="30">
        <f t="shared" si="1"/>
        <v>100</v>
      </c>
      <c r="L52" s="59">
        <v>2556.41</v>
      </c>
      <c r="M52" s="59">
        <v>436.13</v>
      </c>
      <c r="N52" s="59">
        <v>0</v>
      </c>
      <c r="O52" s="30">
        <v>0</v>
      </c>
      <c r="P52" s="30">
        <v>0</v>
      </c>
      <c r="Q52" s="30">
        <v>0</v>
      </c>
      <c r="R52" s="30">
        <v>0</v>
      </c>
    </row>
    <row r="53" spans="1:18" ht="30" x14ac:dyDescent="0.25">
      <c r="A53" s="20">
        <v>47</v>
      </c>
      <c r="B53" s="4" t="s">
        <v>50</v>
      </c>
      <c r="C53" s="58">
        <v>7935.2151599999997</v>
      </c>
      <c r="D53" s="58">
        <v>726.15576999999996</v>
      </c>
      <c r="E53" s="30">
        <f t="shared" si="0"/>
        <v>90.848946684389588</v>
      </c>
      <c r="F53" s="58">
        <v>5452.6023800000003</v>
      </c>
      <c r="G53" s="58">
        <v>1231.0872199999999</v>
      </c>
      <c r="H53" s="30">
        <f t="shared" si="7"/>
        <v>77.42202467365685</v>
      </c>
      <c r="I53" s="58">
        <v>11</v>
      </c>
      <c r="J53" s="58">
        <v>0</v>
      </c>
      <c r="K53" s="30">
        <f t="shared" si="1"/>
        <v>100</v>
      </c>
      <c r="L53" s="59">
        <v>1039.8</v>
      </c>
      <c r="M53" s="59">
        <v>0</v>
      </c>
      <c r="N53" s="59">
        <v>0</v>
      </c>
      <c r="O53" s="30">
        <v>0</v>
      </c>
      <c r="P53" s="30">
        <v>0</v>
      </c>
      <c r="Q53" s="30">
        <v>0</v>
      </c>
      <c r="R53" s="30">
        <v>0</v>
      </c>
    </row>
    <row r="54" spans="1:18" ht="30" x14ac:dyDescent="0.25">
      <c r="A54" s="20">
        <v>48</v>
      </c>
      <c r="B54" s="4" t="s">
        <v>51</v>
      </c>
      <c r="C54" s="58">
        <v>13608.201230000001</v>
      </c>
      <c r="D54" s="58">
        <v>8628.0008300000009</v>
      </c>
      <c r="E54" s="30">
        <f t="shared" si="0"/>
        <v>36.597051409122933</v>
      </c>
      <c r="F54" s="58">
        <v>5743.6534600000005</v>
      </c>
      <c r="G54" s="58">
        <v>1428.8985399999999</v>
      </c>
      <c r="H54" s="30">
        <f t="shared" si="7"/>
        <v>75.122131758972799</v>
      </c>
      <c r="I54" s="58">
        <v>11.016999999999999</v>
      </c>
      <c r="J54" s="58">
        <v>0</v>
      </c>
      <c r="K54" s="30">
        <f t="shared" si="1"/>
        <v>100</v>
      </c>
      <c r="L54" s="59">
        <v>3806.73</v>
      </c>
      <c r="M54" s="59">
        <v>48.4</v>
      </c>
      <c r="N54" s="59">
        <v>0</v>
      </c>
      <c r="O54" s="30">
        <v>0</v>
      </c>
      <c r="P54" s="30">
        <v>0</v>
      </c>
      <c r="Q54" s="30">
        <v>0</v>
      </c>
      <c r="R54" s="30">
        <v>0</v>
      </c>
    </row>
    <row r="55" spans="1:18" ht="30" x14ac:dyDescent="0.25">
      <c r="A55" s="20">
        <v>49</v>
      </c>
      <c r="B55" s="4" t="s">
        <v>52</v>
      </c>
      <c r="C55" s="58">
        <v>25962.263660000001</v>
      </c>
      <c r="D55" s="58">
        <v>3898.0157300000001</v>
      </c>
      <c r="E55" s="30">
        <f>((C55-D55)/C55)*100</f>
        <v>84.98584029093864</v>
      </c>
      <c r="F55" s="58">
        <v>9131.7453000000005</v>
      </c>
      <c r="G55" s="58">
        <v>1909.5451</v>
      </c>
      <c r="H55" s="30">
        <f t="shared" si="7"/>
        <v>79.088936043803145</v>
      </c>
      <c r="I55" s="58">
        <v>116.52225</v>
      </c>
      <c r="J55" s="58">
        <v>54.055039999999998</v>
      </c>
      <c r="K55" s="30">
        <f t="shared" si="1"/>
        <v>53.609683987392962</v>
      </c>
      <c r="L55" s="59">
        <v>2766.8</v>
      </c>
      <c r="M55" s="59">
        <v>0</v>
      </c>
      <c r="N55" s="59">
        <v>0</v>
      </c>
      <c r="O55" s="30">
        <v>0</v>
      </c>
      <c r="P55" s="30">
        <v>0</v>
      </c>
      <c r="Q55" s="30">
        <v>0</v>
      </c>
      <c r="R55" s="30">
        <v>0</v>
      </c>
    </row>
    <row r="56" spans="1:18" ht="30" x14ac:dyDescent="0.25">
      <c r="A56" s="20">
        <v>50</v>
      </c>
      <c r="B56" s="4" t="s">
        <v>53</v>
      </c>
      <c r="C56" s="58">
        <v>5588.75407</v>
      </c>
      <c r="D56" s="58">
        <v>2408.9297099999999</v>
      </c>
      <c r="E56" s="30">
        <f t="shared" si="0"/>
        <v>56.896838189195897</v>
      </c>
      <c r="F56" s="58">
        <v>5067.9773299999997</v>
      </c>
      <c r="G56" s="58">
        <v>1652.9674299999999</v>
      </c>
      <c r="H56" s="30">
        <f t="shared" si="7"/>
        <v>67.38408003099731</v>
      </c>
      <c r="I56" s="58">
        <v>69.074640000000002</v>
      </c>
      <c r="J56" s="58">
        <v>0</v>
      </c>
      <c r="K56" s="30">
        <f t="shared" si="1"/>
        <v>100</v>
      </c>
      <c r="L56" s="59">
        <v>1186.5</v>
      </c>
      <c r="M56" s="59">
        <v>0</v>
      </c>
      <c r="N56" s="59">
        <v>0</v>
      </c>
      <c r="O56" s="30">
        <v>0</v>
      </c>
      <c r="P56" s="30">
        <v>0</v>
      </c>
      <c r="Q56" s="30">
        <v>0</v>
      </c>
      <c r="R56" s="30">
        <v>0</v>
      </c>
    </row>
    <row r="57" spans="1:18" ht="30" x14ac:dyDescent="0.25">
      <c r="A57" s="20">
        <v>51</v>
      </c>
      <c r="B57" s="4" t="s">
        <v>137</v>
      </c>
      <c r="C57" s="58">
        <v>46855.911</v>
      </c>
      <c r="D57" s="58">
        <v>25856.336510000001</v>
      </c>
      <c r="E57" s="30">
        <f t="shared" si="0"/>
        <v>44.817343301680765</v>
      </c>
      <c r="F57" s="58">
        <v>13345.05552</v>
      </c>
      <c r="G57" s="58">
        <v>2149.5690399999999</v>
      </c>
      <c r="H57" s="30">
        <f>((F57-G57)/F57)*100</f>
        <v>83.892393427824416</v>
      </c>
      <c r="I57" s="58">
        <v>154.52000000000001</v>
      </c>
      <c r="J57" s="58">
        <v>0</v>
      </c>
      <c r="K57" s="30">
        <f t="shared" si="1"/>
        <v>100</v>
      </c>
      <c r="L57" s="59">
        <v>3098.99</v>
      </c>
      <c r="M57" s="59">
        <v>0</v>
      </c>
      <c r="N57" s="59">
        <v>0</v>
      </c>
      <c r="O57" s="30">
        <v>0</v>
      </c>
      <c r="P57" s="30">
        <v>0</v>
      </c>
      <c r="Q57" s="30">
        <v>0</v>
      </c>
      <c r="R57" s="30">
        <v>0</v>
      </c>
    </row>
    <row r="58" spans="1:18" ht="30" x14ac:dyDescent="0.25">
      <c r="A58" s="20">
        <v>52</v>
      </c>
      <c r="B58" s="4" t="s">
        <v>54</v>
      </c>
      <c r="C58" s="58">
        <v>59769.39615</v>
      </c>
      <c r="D58" s="58">
        <v>0</v>
      </c>
      <c r="E58" s="30">
        <f t="shared" si="0"/>
        <v>100</v>
      </c>
      <c r="F58" s="58">
        <v>7625.8325999999997</v>
      </c>
      <c r="G58" s="58">
        <v>1477.20478</v>
      </c>
      <c r="H58" s="30">
        <f>((F58-G58)/F58)*100</f>
        <v>80.628937750351355</v>
      </c>
      <c r="I58" s="58">
        <v>80.503</v>
      </c>
      <c r="J58" s="58">
        <v>53.695900000000002</v>
      </c>
      <c r="K58" s="30">
        <f t="shared" si="1"/>
        <v>33.299504366296908</v>
      </c>
      <c r="L58" s="59">
        <v>3214.66</v>
      </c>
      <c r="M58" s="59">
        <v>0</v>
      </c>
      <c r="N58" s="59">
        <v>0</v>
      </c>
      <c r="O58" s="30">
        <v>0</v>
      </c>
      <c r="P58" s="30">
        <v>0</v>
      </c>
      <c r="Q58" s="30">
        <v>0</v>
      </c>
      <c r="R58" s="30">
        <v>0</v>
      </c>
    </row>
    <row r="59" spans="1:18" ht="30" x14ac:dyDescent="0.25">
      <c r="A59" s="20">
        <v>53</v>
      </c>
      <c r="B59" s="4" t="s">
        <v>55</v>
      </c>
      <c r="C59" s="58">
        <v>18668.31494</v>
      </c>
      <c r="D59" s="58">
        <v>13085.62522</v>
      </c>
      <c r="E59" s="30">
        <f t="shared" si="0"/>
        <v>29.904625768007321</v>
      </c>
      <c r="F59" s="58">
        <v>9404.8211900000006</v>
      </c>
      <c r="G59" s="58">
        <v>1130.4379200000001</v>
      </c>
      <c r="H59" s="30">
        <f t="shared" ref="H59:H72" si="8">((F59-G59)/F59)*100</f>
        <v>87.980229531615365</v>
      </c>
      <c r="I59" s="58">
        <v>29.77</v>
      </c>
      <c r="J59" s="58">
        <v>0</v>
      </c>
      <c r="K59" s="30">
        <f t="shared" si="1"/>
        <v>100</v>
      </c>
      <c r="L59" s="59">
        <v>3611.4</v>
      </c>
      <c r="M59" s="59">
        <v>0</v>
      </c>
      <c r="N59" s="59">
        <v>0</v>
      </c>
      <c r="O59" s="30">
        <v>0</v>
      </c>
      <c r="P59" s="30">
        <v>0</v>
      </c>
      <c r="Q59" s="30">
        <v>0</v>
      </c>
      <c r="R59" s="30">
        <v>0</v>
      </c>
    </row>
    <row r="60" spans="1:18" ht="30" x14ac:dyDescent="0.25">
      <c r="A60" s="20">
        <v>54</v>
      </c>
      <c r="B60" s="4" t="s">
        <v>56</v>
      </c>
      <c r="C60" s="58">
        <v>49287.292690000002</v>
      </c>
      <c r="D60" s="58">
        <v>30763.539359999999</v>
      </c>
      <c r="E60" s="30">
        <f t="shared" si="0"/>
        <v>37.583223421314685</v>
      </c>
      <c r="F60" s="58">
        <v>6052.5229099999997</v>
      </c>
      <c r="G60" s="58">
        <v>1319.5149899999999</v>
      </c>
      <c r="H60" s="30">
        <f t="shared" si="8"/>
        <v>78.198926140041664</v>
      </c>
      <c r="I60" s="58">
        <v>130.25458</v>
      </c>
      <c r="J60" s="58">
        <v>13.66588</v>
      </c>
      <c r="K60" s="30">
        <f t="shared" si="1"/>
        <v>89.508330532408152</v>
      </c>
      <c r="L60" s="59">
        <v>2945.08</v>
      </c>
      <c r="M60" s="59">
        <v>0</v>
      </c>
      <c r="N60" s="59">
        <v>0</v>
      </c>
      <c r="O60" s="30">
        <v>0</v>
      </c>
      <c r="P60" s="30">
        <v>0</v>
      </c>
      <c r="Q60" s="30">
        <v>0</v>
      </c>
      <c r="R60" s="30">
        <v>0</v>
      </c>
    </row>
    <row r="61" spans="1:18" ht="30" x14ac:dyDescent="0.25">
      <c r="A61" s="20">
        <v>55</v>
      </c>
      <c r="B61" s="4" t="s">
        <v>57</v>
      </c>
      <c r="C61" s="58">
        <v>32622.15005</v>
      </c>
      <c r="D61" s="58">
        <v>2945.0691700000002</v>
      </c>
      <c r="E61" s="30">
        <f t="shared" si="0"/>
        <v>90.9721794379399</v>
      </c>
      <c r="F61" s="58">
        <v>11582.73783</v>
      </c>
      <c r="G61" s="58">
        <v>2655.3366900000001</v>
      </c>
      <c r="H61" s="30">
        <f t="shared" si="8"/>
        <v>77.075051434536363</v>
      </c>
      <c r="I61" s="58">
        <v>86.948350000000005</v>
      </c>
      <c r="J61" s="58">
        <v>0</v>
      </c>
      <c r="K61" s="30">
        <f t="shared" si="1"/>
        <v>100</v>
      </c>
      <c r="L61" s="59">
        <v>2965.26</v>
      </c>
      <c r="M61" s="59">
        <v>81.3</v>
      </c>
      <c r="N61" s="59">
        <v>0</v>
      </c>
      <c r="O61" s="30">
        <v>0</v>
      </c>
      <c r="P61" s="30">
        <v>0</v>
      </c>
      <c r="Q61" s="30">
        <v>0</v>
      </c>
      <c r="R61" s="30">
        <v>0</v>
      </c>
    </row>
    <row r="62" spans="1:18" ht="30" x14ac:dyDescent="0.25">
      <c r="A62" s="20">
        <v>56</v>
      </c>
      <c r="B62" s="4" t="s">
        <v>58</v>
      </c>
      <c r="C62" s="58">
        <v>3435.2156100000002</v>
      </c>
      <c r="D62" s="58">
        <v>1323.1234199999999</v>
      </c>
      <c r="E62" s="30">
        <f t="shared" si="0"/>
        <v>61.483540766746813</v>
      </c>
      <c r="F62" s="58">
        <v>2848.1900300000002</v>
      </c>
      <c r="G62" s="58">
        <v>505.35789</v>
      </c>
      <c r="H62" s="30">
        <f t="shared" si="8"/>
        <v>82.256875957114431</v>
      </c>
      <c r="I62" s="58">
        <v>51</v>
      </c>
      <c r="J62" s="58">
        <v>0</v>
      </c>
      <c r="K62" s="30">
        <f t="shared" si="1"/>
        <v>100</v>
      </c>
      <c r="L62" s="59">
        <v>1070</v>
      </c>
      <c r="M62" s="59">
        <v>0</v>
      </c>
      <c r="N62" s="59">
        <v>0</v>
      </c>
      <c r="O62" s="30">
        <v>0</v>
      </c>
      <c r="P62" s="30">
        <v>0</v>
      </c>
      <c r="Q62" s="30">
        <v>0</v>
      </c>
      <c r="R62" s="30">
        <v>0</v>
      </c>
    </row>
    <row r="63" spans="1:18" ht="30" x14ac:dyDescent="0.25">
      <c r="A63" s="20">
        <v>57</v>
      </c>
      <c r="B63" s="4" t="s">
        <v>59</v>
      </c>
      <c r="C63" s="58">
        <v>4657.8463300000003</v>
      </c>
      <c r="D63" s="58">
        <v>0</v>
      </c>
      <c r="E63" s="30">
        <f t="shared" si="0"/>
        <v>100</v>
      </c>
      <c r="F63" s="58">
        <v>4134.1137399999998</v>
      </c>
      <c r="G63" s="58">
        <v>484.45846999999998</v>
      </c>
      <c r="H63" s="30">
        <f t="shared" si="8"/>
        <v>88.281443122559082</v>
      </c>
      <c r="I63" s="58">
        <v>76.596000000000004</v>
      </c>
      <c r="J63" s="58">
        <v>53.695900000000002</v>
      </c>
      <c r="K63" s="30">
        <f t="shared" si="1"/>
        <v>29.897253120267376</v>
      </c>
      <c r="L63" s="59">
        <v>3372.9</v>
      </c>
      <c r="M63" s="59">
        <v>0</v>
      </c>
      <c r="N63" s="59">
        <v>43.6</v>
      </c>
      <c r="O63" s="30">
        <v>0</v>
      </c>
      <c r="P63" s="30">
        <v>0</v>
      </c>
      <c r="Q63" s="30">
        <v>0</v>
      </c>
      <c r="R63" s="30">
        <v>0</v>
      </c>
    </row>
    <row r="64" spans="1:18" x14ac:dyDescent="0.25">
      <c r="A64" s="20">
        <v>58</v>
      </c>
      <c r="B64" s="4" t="s">
        <v>118</v>
      </c>
      <c r="C64" s="58">
        <v>0</v>
      </c>
      <c r="D64" s="58">
        <v>0</v>
      </c>
      <c r="E64" s="30">
        <v>0</v>
      </c>
      <c r="F64" s="58">
        <v>934.73293000000001</v>
      </c>
      <c r="G64" s="58">
        <v>307.59096</v>
      </c>
      <c r="H64" s="30">
        <f t="shared" si="8"/>
        <v>67.093171736230587</v>
      </c>
      <c r="I64" s="58">
        <v>0</v>
      </c>
      <c r="J64" s="58">
        <v>0</v>
      </c>
      <c r="K64" s="30">
        <v>0</v>
      </c>
      <c r="L64" s="59">
        <v>0</v>
      </c>
      <c r="M64" s="59">
        <v>0</v>
      </c>
      <c r="N64" s="59">
        <v>0</v>
      </c>
      <c r="O64" s="30">
        <v>0</v>
      </c>
      <c r="P64" s="30">
        <v>0</v>
      </c>
      <c r="Q64" s="30">
        <v>0</v>
      </c>
      <c r="R64" s="30">
        <v>0</v>
      </c>
    </row>
    <row r="65" spans="1:18" x14ac:dyDescent="0.25">
      <c r="A65" s="20">
        <v>59</v>
      </c>
      <c r="B65" s="4" t="s">
        <v>138</v>
      </c>
      <c r="C65" s="58">
        <v>0</v>
      </c>
      <c r="D65" s="58">
        <v>0</v>
      </c>
      <c r="E65" s="30">
        <v>0</v>
      </c>
      <c r="F65" s="58">
        <v>264.45749999999998</v>
      </c>
      <c r="G65" s="58">
        <v>2.4728500000000002</v>
      </c>
      <c r="H65" s="30">
        <f t="shared" si="8"/>
        <v>99.064934819394423</v>
      </c>
      <c r="I65" s="58">
        <v>25.515499999999999</v>
      </c>
      <c r="J65" s="58">
        <v>0</v>
      </c>
      <c r="K65" s="30">
        <f t="shared" si="1"/>
        <v>100</v>
      </c>
      <c r="L65" s="59">
        <v>0</v>
      </c>
      <c r="M65" s="59">
        <v>0</v>
      </c>
      <c r="N65" s="59">
        <v>0</v>
      </c>
      <c r="O65" s="30">
        <v>0</v>
      </c>
      <c r="P65" s="30">
        <v>0</v>
      </c>
      <c r="Q65" s="30">
        <v>0</v>
      </c>
      <c r="R65" s="30">
        <v>0</v>
      </c>
    </row>
    <row r="66" spans="1:18" x14ac:dyDescent="0.25">
      <c r="A66" s="20">
        <v>60</v>
      </c>
      <c r="B66" s="4" t="s">
        <v>139</v>
      </c>
      <c r="C66" s="58">
        <v>0</v>
      </c>
      <c r="D66" s="58">
        <v>0</v>
      </c>
      <c r="E66" s="30">
        <v>0</v>
      </c>
      <c r="F66" s="58">
        <v>2025.5351000000001</v>
      </c>
      <c r="G66" s="58">
        <v>0</v>
      </c>
      <c r="H66" s="30">
        <f t="shared" si="8"/>
        <v>100</v>
      </c>
      <c r="I66" s="58">
        <v>233</v>
      </c>
      <c r="J66" s="58">
        <v>52.666539999999998</v>
      </c>
      <c r="K66" s="30">
        <f t="shared" si="1"/>
        <v>77.396334763948488</v>
      </c>
      <c r="L66" s="59">
        <v>0</v>
      </c>
      <c r="M66" s="59">
        <v>0</v>
      </c>
      <c r="N66" s="59">
        <v>0</v>
      </c>
      <c r="O66" s="30">
        <v>0</v>
      </c>
      <c r="P66" s="30">
        <v>0</v>
      </c>
      <c r="Q66" s="30">
        <v>0</v>
      </c>
      <c r="R66" s="30">
        <v>0</v>
      </c>
    </row>
    <row r="67" spans="1:18" x14ac:dyDescent="0.25">
      <c r="A67" s="20">
        <v>61</v>
      </c>
      <c r="B67" s="4" t="s">
        <v>140</v>
      </c>
      <c r="C67" s="58">
        <v>0</v>
      </c>
      <c r="D67" s="58">
        <v>0</v>
      </c>
      <c r="E67" s="30">
        <v>0</v>
      </c>
      <c r="F67" s="58">
        <v>1131.7394200000001</v>
      </c>
      <c r="G67" s="58">
        <v>742.73675000000003</v>
      </c>
      <c r="H67" s="30">
        <f t="shared" si="8"/>
        <v>34.372105727306028</v>
      </c>
      <c r="I67" s="58">
        <v>0</v>
      </c>
      <c r="J67" s="58">
        <v>0</v>
      </c>
      <c r="K67" s="30">
        <v>0</v>
      </c>
      <c r="L67" s="59">
        <v>0</v>
      </c>
      <c r="M67" s="59">
        <v>0</v>
      </c>
      <c r="N67" s="59">
        <v>0</v>
      </c>
      <c r="O67" s="30">
        <v>0</v>
      </c>
      <c r="P67" s="30">
        <v>0</v>
      </c>
      <c r="Q67" s="30">
        <v>0</v>
      </c>
      <c r="R67" s="30">
        <v>0</v>
      </c>
    </row>
    <row r="68" spans="1:18" ht="30" x14ac:dyDescent="0.25">
      <c r="A68" s="20">
        <v>62</v>
      </c>
      <c r="B68" s="4" t="s">
        <v>141</v>
      </c>
      <c r="C68" s="58">
        <v>0</v>
      </c>
      <c r="D68" s="58">
        <v>0</v>
      </c>
      <c r="E68" s="30">
        <v>0</v>
      </c>
      <c r="F68" s="58">
        <v>0</v>
      </c>
      <c r="G68" s="58">
        <v>0</v>
      </c>
      <c r="H68" s="30">
        <v>0</v>
      </c>
      <c r="I68" s="58"/>
      <c r="J68" s="58">
        <v>0</v>
      </c>
      <c r="K68" s="30">
        <v>0</v>
      </c>
      <c r="L68" s="59">
        <v>369.74</v>
      </c>
      <c r="M68" s="59">
        <v>0</v>
      </c>
      <c r="N68" s="59">
        <v>0</v>
      </c>
      <c r="O68" s="30">
        <v>0</v>
      </c>
      <c r="P68" s="30">
        <v>0</v>
      </c>
      <c r="Q68" s="30">
        <v>0</v>
      </c>
      <c r="R68" s="30">
        <v>0</v>
      </c>
    </row>
    <row r="69" spans="1:18" ht="30" x14ac:dyDescent="0.25">
      <c r="A69" s="20">
        <v>63</v>
      </c>
      <c r="B69" s="4" t="s">
        <v>119</v>
      </c>
      <c r="C69" s="58">
        <v>0</v>
      </c>
      <c r="D69" s="58">
        <v>0</v>
      </c>
      <c r="E69" s="30">
        <v>0</v>
      </c>
      <c r="F69" s="58">
        <v>228.38543000000001</v>
      </c>
      <c r="G69" s="58">
        <v>0</v>
      </c>
      <c r="H69" s="30">
        <v>0</v>
      </c>
      <c r="I69" s="58"/>
      <c r="J69" s="58">
        <v>0</v>
      </c>
      <c r="K69" s="30">
        <v>0</v>
      </c>
      <c r="L69" s="59">
        <v>0</v>
      </c>
      <c r="M69" s="59">
        <v>0</v>
      </c>
      <c r="N69" s="59">
        <v>0</v>
      </c>
      <c r="O69" s="30">
        <v>0</v>
      </c>
      <c r="P69" s="30">
        <v>0</v>
      </c>
      <c r="Q69" s="30">
        <v>0</v>
      </c>
      <c r="R69" s="30">
        <v>0</v>
      </c>
    </row>
    <row r="70" spans="1:18" ht="30" x14ac:dyDescent="0.25">
      <c r="A70" s="20">
        <v>64</v>
      </c>
      <c r="B70" s="4" t="s">
        <v>142</v>
      </c>
      <c r="C70" s="58">
        <v>0</v>
      </c>
      <c r="D70" s="58">
        <v>0</v>
      </c>
      <c r="E70" s="30">
        <v>0</v>
      </c>
      <c r="F70" s="58">
        <v>98.482659999999996</v>
      </c>
      <c r="G70" s="58">
        <v>0</v>
      </c>
      <c r="H70" s="30">
        <f t="shared" si="8"/>
        <v>100</v>
      </c>
      <c r="I70" s="58">
        <v>0</v>
      </c>
      <c r="J70" s="58">
        <v>0</v>
      </c>
      <c r="K70" s="30">
        <v>0</v>
      </c>
      <c r="L70" s="59">
        <v>0</v>
      </c>
      <c r="M70" s="59">
        <v>0</v>
      </c>
      <c r="N70" s="59">
        <v>0</v>
      </c>
      <c r="O70" s="30">
        <v>0</v>
      </c>
      <c r="P70" s="30">
        <v>0</v>
      </c>
      <c r="Q70" s="30">
        <v>0</v>
      </c>
      <c r="R70" s="30">
        <v>0</v>
      </c>
    </row>
    <row r="71" spans="1:18" x14ac:dyDescent="0.25">
      <c r="A71" s="20">
        <v>65</v>
      </c>
      <c r="B71" s="4" t="s">
        <v>143</v>
      </c>
      <c r="C71" s="58">
        <v>0</v>
      </c>
      <c r="D71" s="58">
        <v>0</v>
      </c>
      <c r="E71" s="30">
        <v>0</v>
      </c>
      <c r="F71" s="58">
        <v>1702.86013</v>
      </c>
      <c r="G71" s="58">
        <v>42.554549999999999</v>
      </c>
      <c r="H71" s="30">
        <f t="shared" si="8"/>
        <v>97.50099557501531</v>
      </c>
      <c r="I71" s="58">
        <v>90</v>
      </c>
      <c r="J71" s="58">
        <v>87.5</v>
      </c>
      <c r="K71" s="30">
        <v>0</v>
      </c>
      <c r="L71" s="59">
        <v>0</v>
      </c>
      <c r="M71" s="59">
        <v>0</v>
      </c>
      <c r="N71" s="59">
        <v>0</v>
      </c>
      <c r="O71" s="30">
        <v>0</v>
      </c>
      <c r="P71" s="30">
        <v>0</v>
      </c>
      <c r="Q71" s="30">
        <v>0</v>
      </c>
      <c r="R71" s="30">
        <v>0</v>
      </c>
    </row>
    <row r="72" spans="1:18" x14ac:dyDescent="0.25">
      <c r="A72" s="20">
        <v>66</v>
      </c>
      <c r="B72" s="4" t="s">
        <v>144</v>
      </c>
      <c r="C72" s="29">
        <v>6323.6507199999996</v>
      </c>
      <c r="D72" s="29">
        <v>1828.4942599999999</v>
      </c>
      <c r="E72" s="30">
        <f t="shared" ref="E72" si="9">((C72-D72)/C72)*100</f>
        <v>71.084831516437717</v>
      </c>
      <c r="F72" s="58">
        <v>3942.3839499999999</v>
      </c>
      <c r="G72" s="58">
        <v>1992.0080599999999</v>
      </c>
      <c r="H72" s="30">
        <f t="shared" si="8"/>
        <v>49.471992447615357</v>
      </c>
      <c r="I72" s="58">
        <v>12.33642</v>
      </c>
      <c r="J72" s="58">
        <v>0</v>
      </c>
      <c r="K72" s="30">
        <f t="shared" ref="K72" si="10">((I72-J72)/I72)*100</f>
        <v>100</v>
      </c>
      <c r="L72" s="30">
        <v>1668</v>
      </c>
      <c r="M72" s="30">
        <v>271.89999999999998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</row>
    <row r="73" spans="1:18" ht="45" x14ac:dyDescent="0.25">
      <c r="A73" s="20">
        <v>67</v>
      </c>
      <c r="B73" s="4" t="s">
        <v>150</v>
      </c>
      <c r="C73" s="29">
        <v>35</v>
      </c>
      <c r="D73" s="29">
        <v>0</v>
      </c>
      <c r="E73" s="30">
        <v>100</v>
      </c>
      <c r="F73" s="58">
        <v>1126.3</v>
      </c>
      <c r="G73" s="58">
        <v>0</v>
      </c>
      <c r="H73" s="30">
        <v>100</v>
      </c>
      <c r="I73" s="58">
        <v>11991.2</v>
      </c>
      <c r="J73" s="58">
        <v>1753.8</v>
      </c>
      <c r="K73" s="30">
        <v>85.374274467943167</v>
      </c>
      <c r="L73" s="30">
        <v>24</v>
      </c>
      <c r="M73" s="30">
        <v>24</v>
      </c>
      <c r="N73" s="30" t="s">
        <v>149</v>
      </c>
      <c r="O73" s="30" t="s">
        <v>149</v>
      </c>
      <c r="P73" s="30" t="s">
        <v>149</v>
      </c>
      <c r="Q73" s="30">
        <v>0</v>
      </c>
      <c r="R73" s="30" t="s">
        <v>149</v>
      </c>
    </row>
    <row r="74" spans="1:18" ht="30" x14ac:dyDescent="0.25">
      <c r="A74" s="20">
        <v>68</v>
      </c>
      <c r="B74" s="4" t="s">
        <v>153</v>
      </c>
      <c r="C74" s="29">
        <v>417.46</v>
      </c>
      <c r="D74" s="29">
        <v>19.14</v>
      </c>
      <c r="E74" s="30">
        <v>95.415129593254449</v>
      </c>
      <c r="F74" s="58">
        <v>885.5</v>
      </c>
      <c r="G74" s="58">
        <v>77.98</v>
      </c>
      <c r="H74" s="30">
        <v>91.193675889328063</v>
      </c>
      <c r="I74" s="58">
        <v>195.28</v>
      </c>
      <c r="J74" s="58">
        <v>74.42</v>
      </c>
      <c r="K74" s="30">
        <v>61.890618598934864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</row>
    <row r="75" spans="1:18" ht="30" x14ac:dyDescent="0.25">
      <c r="A75" s="20">
        <v>69</v>
      </c>
      <c r="B75" s="4" t="s">
        <v>154</v>
      </c>
      <c r="C75" s="29">
        <v>6308.2</v>
      </c>
      <c r="D75" s="29">
        <v>2726.1</v>
      </c>
      <c r="E75" s="30">
        <v>56.784819758409689</v>
      </c>
      <c r="F75" s="58">
        <v>1493.37302</v>
      </c>
      <c r="G75" s="58">
        <v>110.4</v>
      </c>
      <c r="H75" s="30">
        <v>92.607339323700913</v>
      </c>
      <c r="I75" s="58">
        <v>321.7</v>
      </c>
      <c r="J75" s="58">
        <v>0</v>
      </c>
      <c r="K75" s="30">
        <v>100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</row>
    <row r="76" spans="1:18" ht="30" x14ac:dyDescent="0.25">
      <c r="A76" s="20">
        <v>70</v>
      </c>
      <c r="B76" s="4" t="s">
        <v>155</v>
      </c>
      <c r="C76" s="29">
        <v>1053.662</v>
      </c>
      <c r="D76" s="29">
        <v>1053.6600000000001</v>
      </c>
      <c r="E76" s="30">
        <v>1.8981419088405068E-4</v>
      </c>
      <c r="F76" s="58">
        <v>1787.9</v>
      </c>
      <c r="G76" s="58">
        <v>602.79999999999995</v>
      </c>
      <c r="H76" s="30">
        <v>66.284467811398855</v>
      </c>
      <c r="I76" s="58">
        <v>471</v>
      </c>
      <c r="J76" s="58">
        <v>140.4</v>
      </c>
      <c r="K76" s="30">
        <v>70.191082802547783</v>
      </c>
      <c r="L76" s="30" t="s">
        <v>149</v>
      </c>
      <c r="M76" s="30" t="s">
        <v>149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</row>
    <row r="77" spans="1:18" ht="30" x14ac:dyDescent="0.25">
      <c r="A77" s="20">
        <v>71</v>
      </c>
      <c r="B77" s="4" t="s">
        <v>156</v>
      </c>
      <c r="C77" s="29">
        <v>5421.4982499999996</v>
      </c>
      <c r="D77" s="29">
        <v>0</v>
      </c>
      <c r="E77" s="30">
        <v>100</v>
      </c>
      <c r="F77" s="58">
        <v>1702.4</v>
      </c>
      <c r="G77" s="58">
        <v>109.06</v>
      </c>
      <c r="H77" s="30">
        <v>93.593750000000014</v>
      </c>
      <c r="I77" s="58">
        <v>314.27999999999997</v>
      </c>
      <c r="J77" s="58">
        <v>36.880000000000003</v>
      </c>
      <c r="K77" s="30">
        <v>88.265241186203397</v>
      </c>
      <c r="L77" s="30">
        <v>852.9</v>
      </c>
      <c r="M77" s="30">
        <v>852.9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</row>
    <row r="78" spans="1:18" ht="45" x14ac:dyDescent="0.25">
      <c r="A78" s="20">
        <v>72</v>
      </c>
      <c r="B78" s="4" t="s">
        <v>157</v>
      </c>
      <c r="C78" s="29">
        <v>0</v>
      </c>
      <c r="D78" s="29">
        <v>0</v>
      </c>
      <c r="E78" s="30" t="s">
        <v>149</v>
      </c>
      <c r="F78" s="58">
        <v>845.2</v>
      </c>
      <c r="G78" s="58">
        <v>162.5</v>
      </c>
      <c r="H78" s="30">
        <v>80.773781353525791</v>
      </c>
      <c r="I78" s="58">
        <v>1676.8</v>
      </c>
      <c r="J78" s="58">
        <v>112.2</v>
      </c>
      <c r="K78" s="30">
        <v>93.308683206106863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</row>
    <row r="79" spans="1:18" s="100" customFormat="1" ht="14.25" x14ac:dyDescent="0.2">
      <c r="A79" s="93"/>
      <c r="B79" s="94" t="s">
        <v>104</v>
      </c>
      <c r="C79" s="95">
        <f t="shared" ref="C79:M79" si="11">SUM(C7:C78)</f>
        <v>1493400.1362200005</v>
      </c>
      <c r="D79" s="95">
        <f t="shared" si="11"/>
        <v>870208.32609000022</v>
      </c>
      <c r="E79" s="95">
        <f>((C79-D79)/C79)*100</f>
        <v>41.729727687542855</v>
      </c>
      <c r="F79" s="95">
        <f t="shared" si="11"/>
        <v>414008.67908000003</v>
      </c>
      <c r="G79" s="95">
        <f t="shared" si="11"/>
        <v>88279.402539999995</v>
      </c>
      <c r="H79" s="101">
        <f>((F79-G79)/F79)*100</f>
        <v>78.676919832653681</v>
      </c>
      <c r="I79" s="102">
        <f t="shared" si="11"/>
        <v>22761.061669999999</v>
      </c>
      <c r="J79" s="102">
        <f t="shared" si="11"/>
        <v>3996.5741999999996</v>
      </c>
      <c r="K79" s="101">
        <f>((I79-J79)/I79)*100</f>
        <v>82.441178456681371</v>
      </c>
      <c r="L79" s="95">
        <f t="shared" si="11"/>
        <v>132217.36000000002</v>
      </c>
      <c r="M79" s="95">
        <f t="shared" si="11"/>
        <v>3361.7100000000005</v>
      </c>
      <c r="N79" s="103">
        <v>43.6</v>
      </c>
      <c r="O79" s="95">
        <f t="shared" ref="O79:R79" si="12">SUM(O7:O72)</f>
        <v>0</v>
      </c>
      <c r="P79" s="95">
        <f t="shared" si="12"/>
        <v>0</v>
      </c>
      <c r="Q79" s="95">
        <f t="shared" si="12"/>
        <v>0</v>
      </c>
      <c r="R79" s="95">
        <f t="shared" si="12"/>
        <v>0</v>
      </c>
    </row>
  </sheetData>
  <autoFilter ref="A6:BL79"/>
  <mergeCells count="10">
    <mergeCell ref="A5:A6"/>
    <mergeCell ref="B5:B6"/>
    <mergeCell ref="C5:E5"/>
    <mergeCell ref="F5:H5"/>
    <mergeCell ref="I5:K5"/>
    <mergeCell ref="L5:L6"/>
    <mergeCell ref="M5:N5"/>
    <mergeCell ref="O5:O6"/>
    <mergeCell ref="P5:R5"/>
    <mergeCell ref="D2:J2"/>
  </mergeCell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79"/>
  <sheetViews>
    <sheetView workbookViewId="0">
      <pane xSplit="2" ySplit="6" topLeftCell="C7" activePane="bottomRight" state="frozen"/>
      <selection pane="topRight"/>
      <selection pane="bottomLeft"/>
      <selection pane="bottomRight" activeCell="D78" sqref="D78"/>
    </sheetView>
  </sheetViews>
  <sheetFormatPr defaultRowHeight="15" x14ac:dyDescent="0.25"/>
  <cols>
    <col min="1" max="1" width="3.140625" style="11" customWidth="1"/>
    <col min="2" max="2" width="41.7109375" style="11" customWidth="1"/>
    <col min="3" max="3" width="12.140625" style="11" bestFit="1" customWidth="1"/>
    <col min="4" max="4" width="14.85546875" style="11" customWidth="1"/>
    <col min="5" max="5" width="16.7109375" style="11" customWidth="1"/>
    <col min="6" max="6" width="13.28515625" style="11" customWidth="1"/>
    <col min="7" max="7" width="16.42578125" style="11" customWidth="1"/>
    <col min="8" max="8" width="15" style="11" customWidth="1"/>
    <col min="9" max="10" width="14.42578125" style="11" customWidth="1"/>
    <col min="11" max="11" width="14.7109375" style="11" customWidth="1"/>
    <col min="12" max="12" width="13.7109375" style="11" customWidth="1"/>
    <col min="13" max="16384" width="9.140625" style="11"/>
  </cols>
  <sheetData>
    <row r="1" spans="1:12" ht="15.75" x14ac:dyDescent="0.25">
      <c r="L1" s="40" t="s">
        <v>113</v>
      </c>
    </row>
    <row r="2" spans="1:12" ht="39.75" customHeight="1" x14ac:dyDescent="0.25">
      <c r="D2" s="141" t="s">
        <v>146</v>
      </c>
      <c r="E2" s="141"/>
      <c r="F2" s="141"/>
      <c r="G2" s="141"/>
      <c r="H2" s="141"/>
      <c r="I2" s="141"/>
    </row>
    <row r="5" spans="1:12" ht="31.5" customHeight="1" x14ac:dyDescent="0.25">
      <c r="A5" s="163" t="s">
        <v>60</v>
      </c>
      <c r="B5" s="163" t="s">
        <v>68</v>
      </c>
      <c r="C5" s="163" t="s">
        <v>90</v>
      </c>
      <c r="D5" s="163"/>
      <c r="E5" s="163"/>
      <c r="F5" s="162" t="s">
        <v>91</v>
      </c>
      <c r="G5" s="162"/>
      <c r="H5" s="162"/>
      <c r="I5" s="162"/>
      <c r="J5" s="162" t="s">
        <v>92</v>
      </c>
      <c r="K5" s="162"/>
      <c r="L5" s="162"/>
    </row>
    <row r="6" spans="1:12" ht="63.75" x14ac:dyDescent="0.25">
      <c r="A6" s="163"/>
      <c r="B6" s="163"/>
      <c r="C6" s="2" t="s">
        <v>93</v>
      </c>
      <c r="D6" s="2" t="s">
        <v>94</v>
      </c>
      <c r="E6" s="2" t="s">
        <v>95</v>
      </c>
      <c r="F6" s="2" t="s">
        <v>93</v>
      </c>
      <c r="G6" s="2" t="s">
        <v>96</v>
      </c>
      <c r="H6" s="2" t="s">
        <v>97</v>
      </c>
      <c r="I6" s="2" t="s">
        <v>95</v>
      </c>
      <c r="J6" s="2" t="s">
        <v>98</v>
      </c>
      <c r="K6" s="2" t="s">
        <v>95</v>
      </c>
      <c r="L6" s="2" t="s">
        <v>0</v>
      </c>
    </row>
    <row r="7" spans="1:12" ht="25.5" x14ac:dyDescent="0.25">
      <c r="A7" s="20">
        <v>1</v>
      </c>
      <c r="B7" s="57" t="s">
        <v>12</v>
      </c>
      <c r="C7" s="34">
        <f>D7+E7</f>
        <v>0</v>
      </c>
      <c r="D7" s="34">
        <v>0</v>
      </c>
      <c r="E7" s="35">
        <v>0</v>
      </c>
      <c r="F7" s="36">
        <f>SUM(G7:I7)</f>
        <v>0</v>
      </c>
      <c r="G7" s="33">
        <v>0</v>
      </c>
      <c r="H7" s="33">
        <v>0</v>
      </c>
      <c r="I7" s="33">
        <v>0</v>
      </c>
      <c r="J7" s="32">
        <v>813.69195999999999</v>
      </c>
      <c r="K7" s="32">
        <v>0</v>
      </c>
      <c r="L7" s="32">
        <f>SUM(J7:K7)</f>
        <v>813.69195999999999</v>
      </c>
    </row>
    <row r="8" spans="1:12" ht="25.5" x14ac:dyDescent="0.25">
      <c r="A8" s="20">
        <v>2</v>
      </c>
      <c r="B8" s="57" t="s">
        <v>13</v>
      </c>
      <c r="C8" s="34">
        <f t="shared" ref="C8:C71" si="0">D8+E8</f>
        <v>0</v>
      </c>
      <c r="D8" s="34">
        <v>0</v>
      </c>
      <c r="E8" s="35">
        <v>0</v>
      </c>
      <c r="F8" s="36">
        <f t="shared" ref="F8:F68" si="1">SUM(G8:I8)</f>
        <v>0</v>
      </c>
      <c r="G8" s="33">
        <v>0</v>
      </c>
      <c r="H8" s="33">
        <v>0</v>
      </c>
      <c r="I8" s="33">
        <v>0</v>
      </c>
      <c r="J8" s="32">
        <v>571.70000000000005</v>
      </c>
      <c r="K8" s="32">
        <v>0</v>
      </c>
      <c r="L8" s="32">
        <f t="shared" ref="L8:L68" si="2">SUM(J8:K8)</f>
        <v>571.70000000000005</v>
      </c>
    </row>
    <row r="9" spans="1:12" ht="25.5" x14ac:dyDescent="0.25">
      <c r="A9" s="20">
        <v>3</v>
      </c>
      <c r="B9" s="57" t="s">
        <v>14</v>
      </c>
      <c r="C9" s="34">
        <f t="shared" si="0"/>
        <v>0</v>
      </c>
      <c r="D9" s="34">
        <v>0</v>
      </c>
      <c r="E9" s="35">
        <v>0</v>
      </c>
      <c r="F9" s="36">
        <f t="shared" si="1"/>
        <v>0</v>
      </c>
      <c r="G9" s="33">
        <v>0</v>
      </c>
      <c r="H9" s="33">
        <v>0</v>
      </c>
      <c r="I9" s="33">
        <v>0</v>
      </c>
      <c r="J9" s="32">
        <v>1046.7</v>
      </c>
      <c r="K9" s="32">
        <v>0</v>
      </c>
      <c r="L9" s="32">
        <f t="shared" si="2"/>
        <v>1046.7</v>
      </c>
    </row>
    <row r="10" spans="1:12" ht="25.5" x14ac:dyDescent="0.25">
      <c r="A10" s="20">
        <v>4</v>
      </c>
      <c r="B10" s="57" t="s">
        <v>15</v>
      </c>
      <c r="C10" s="34">
        <f t="shared" si="0"/>
        <v>0</v>
      </c>
      <c r="D10" s="34">
        <v>0</v>
      </c>
      <c r="E10" s="35">
        <v>0</v>
      </c>
      <c r="F10" s="36">
        <f t="shared" si="1"/>
        <v>0</v>
      </c>
      <c r="G10" s="33">
        <v>0</v>
      </c>
      <c r="H10" s="33">
        <v>0</v>
      </c>
      <c r="I10" s="33">
        <v>0</v>
      </c>
      <c r="J10" s="32">
        <v>333.31020000000001</v>
      </c>
      <c r="K10" s="32">
        <v>0</v>
      </c>
      <c r="L10" s="32">
        <f t="shared" si="2"/>
        <v>333.31020000000001</v>
      </c>
    </row>
    <row r="11" spans="1:12" ht="25.5" x14ac:dyDescent="0.25">
      <c r="A11" s="20">
        <v>5</v>
      </c>
      <c r="B11" s="57" t="s">
        <v>16</v>
      </c>
      <c r="C11" s="34">
        <f t="shared" si="0"/>
        <v>0</v>
      </c>
      <c r="D11" s="34">
        <v>0</v>
      </c>
      <c r="E11" s="35">
        <v>0</v>
      </c>
      <c r="F11" s="36">
        <f t="shared" si="1"/>
        <v>0</v>
      </c>
      <c r="G11" s="33">
        <v>0</v>
      </c>
      <c r="H11" s="33">
        <v>0</v>
      </c>
      <c r="I11" s="33">
        <v>0</v>
      </c>
      <c r="J11" s="32">
        <v>1717.41093</v>
      </c>
      <c r="K11" s="32">
        <v>0</v>
      </c>
      <c r="L11" s="32">
        <f t="shared" si="2"/>
        <v>1717.41093</v>
      </c>
    </row>
    <row r="12" spans="1:12" ht="25.5" x14ac:dyDescent="0.25">
      <c r="A12" s="20">
        <v>6</v>
      </c>
      <c r="B12" s="57" t="s">
        <v>17</v>
      </c>
      <c r="C12" s="34">
        <f t="shared" si="0"/>
        <v>0</v>
      </c>
      <c r="D12" s="34">
        <v>0</v>
      </c>
      <c r="E12" s="35">
        <v>0</v>
      </c>
      <c r="F12" s="36">
        <f t="shared" si="1"/>
        <v>0</v>
      </c>
      <c r="G12" s="33">
        <v>0</v>
      </c>
      <c r="H12" s="33">
        <v>0</v>
      </c>
      <c r="I12" s="33">
        <v>0</v>
      </c>
      <c r="J12" s="32">
        <v>2106.3018399999996</v>
      </c>
      <c r="K12" s="32">
        <v>0</v>
      </c>
      <c r="L12" s="32">
        <f t="shared" si="2"/>
        <v>2106.3018399999996</v>
      </c>
    </row>
    <row r="13" spans="1:12" x14ac:dyDescent="0.25">
      <c r="A13" s="20">
        <v>7</v>
      </c>
      <c r="B13" s="57" t="s">
        <v>129</v>
      </c>
      <c r="C13" s="32">
        <f t="shared" si="0"/>
        <v>1763.5032200000001</v>
      </c>
      <c r="D13" s="32">
        <v>1763.5032200000001</v>
      </c>
      <c r="E13" s="35">
        <v>0</v>
      </c>
      <c r="F13" s="36">
        <f t="shared" si="1"/>
        <v>0</v>
      </c>
      <c r="G13" s="33">
        <v>0</v>
      </c>
      <c r="H13" s="33">
        <v>0</v>
      </c>
      <c r="I13" s="33">
        <v>0</v>
      </c>
      <c r="J13" s="32">
        <v>3039.4332000000004</v>
      </c>
      <c r="K13" s="32">
        <v>3.4316999999999998</v>
      </c>
      <c r="L13" s="32">
        <f t="shared" si="2"/>
        <v>3042.8649000000005</v>
      </c>
    </row>
    <row r="14" spans="1:12" x14ac:dyDescent="0.25">
      <c r="A14" s="20">
        <v>8</v>
      </c>
      <c r="B14" s="57" t="s">
        <v>18</v>
      </c>
      <c r="C14" s="34">
        <f t="shared" si="0"/>
        <v>0</v>
      </c>
      <c r="D14" s="34">
        <v>0</v>
      </c>
      <c r="E14" s="35">
        <v>0</v>
      </c>
      <c r="F14" s="36">
        <f t="shared" si="1"/>
        <v>0</v>
      </c>
      <c r="G14" s="33">
        <v>0</v>
      </c>
      <c r="H14" s="33">
        <v>0</v>
      </c>
      <c r="I14" s="33">
        <v>0</v>
      </c>
      <c r="J14" s="32">
        <v>1376.9</v>
      </c>
      <c r="K14" s="32">
        <v>0</v>
      </c>
      <c r="L14" s="32">
        <f t="shared" si="2"/>
        <v>1376.9</v>
      </c>
    </row>
    <row r="15" spans="1:12" ht="17.25" customHeight="1" x14ac:dyDescent="0.25">
      <c r="A15" s="20">
        <v>9</v>
      </c>
      <c r="B15" s="57" t="s">
        <v>19</v>
      </c>
      <c r="C15" s="32">
        <f t="shared" si="0"/>
        <v>1460.2859599999999</v>
      </c>
      <c r="D15" s="32">
        <v>1460.2859599999999</v>
      </c>
      <c r="E15" s="35">
        <v>0</v>
      </c>
      <c r="F15" s="36">
        <f t="shared" si="1"/>
        <v>0</v>
      </c>
      <c r="G15" s="33">
        <v>0</v>
      </c>
      <c r="H15" s="33">
        <v>0</v>
      </c>
      <c r="I15" s="33">
        <v>0</v>
      </c>
      <c r="J15" s="32">
        <v>3201.13796</v>
      </c>
      <c r="K15" s="32">
        <v>0</v>
      </c>
      <c r="L15" s="32">
        <f t="shared" si="2"/>
        <v>3201.13796</v>
      </c>
    </row>
    <row r="16" spans="1:12" ht="25.5" x14ac:dyDescent="0.25">
      <c r="A16" s="20">
        <v>10</v>
      </c>
      <c r="B16" s="57" t="s">
        <v>20</v>
      </c>
      <c r="C16" s="34">
        <f t="shared" si="0"/>
        <v>0</v>
      </c>
      <c r="D16" s="34">
        <v>0</v>
      </c>
      <c r="E16" s="35">
        <v>0</v>
      </c>
      <c r="F16" s="36">
        <f t="shared" si="1"/>
        <v>0</v>
      </c>
      <c r="G16" s="33">
        <v>0</v>
      </c>
      <c r="H16" s="33">
        <v>0</v>
      </c>
      <c r="I16" s="33">
        <v>0</v>
      </c>
      <c r="J16" s="32">
        <v>1569.14419</v>
      </c>
      <c r="K16" s="32">
        <v>0</v>
      </c>
      <c r="L16" s="32">
        <f t="shared" si="2"/>
        <v>1569.14419</v>
      </c>
    </row>
    <row r="17" spans="1:12" x14ac:dyDescent="0.25">
      <c r="A17" s="20">
        <v>11</v>
      </c>
      <c r="B17" s="57" t="s">
        <v>21</v>
      </c>
      <c r="C17" s="34">
        <f t="shared" si="0"/>
        <v>0</v>
      </c>
      <c r="D17" s="34">
        <v>0</v>
      </c>
      <c r="E17" s="35">
        <v>0</v>
      </c>
      <c r="F17" s="36">
        <f t="shared" si="1"/>
        <v>0</v>
      </c>
      <c r="G17" s="33">
        <v>0</v>
      </c>
      <c r="H17" s="33">
        <v>0</v>
      </c>
      <c r="I17" s="33">
        <v>0</v>
      </c>
      <c r="J17" s="32">
        <v>1185.6865500000001</v>
      </c>
      <c r="K17" s="32">
        <v>0</v>
      </c>
      <c r="L17" s="32">
        <f t="shared" si="2"/>
        <v>1185.6865500000001</v>
      </c>
    </row>
    <row r="18" spans="1:12" x14ac:dyDescent="0.25">
      <c r="A18" s="20">
        <v>12</v>
      </c>
      <c r="B18" s="57" t="s">
        <v>22</v>
      </c>
      <c r="C18" s="32">
        <f t="shared" si="0"/>
        <v>6746.8393900000001</v>
      </c>
      <c r="D18" s="32">
        <v>6746.8393900000001</v>
      </c>
      <c r="E18" s="35">
        <v>0</v>
      </c>
      <c r="F18" s="36">
        <f t="shared" si="1"/>
        <v>0</v>
      </c>
      <c r="G18" s="33">
        <v>0</v>
      </c>
      <c r="H18" s="33">
        <v>0</v>
      </c>
      <c r="I18" s="33">
        <v>0</v>
      </c>
      <c r="J18" s="32">
        <v>2538.70822</v>
      </c>
      <c r="K18" s="32">
        <v>0</v>
      </c>
      <c r="L18" s="32">
        <f t="shared" si="2"/>
        <v>2538.70822</v>
      </c>
    </row>
    <row r="19" spans="1:12" x14ac:dyDescent="0.25">
      <c r="A19" s="20">
        <v>13</v>
      </c>
      <c r="B19" s="57" t="s">
        <v>23</v>
      </c>
      <c r="C19" s="34">
        <f t="shared" si="0"/>
        <v>0</v>
      </c>
      <c r="D19" s="34">
        <v>0</v>
      </c>
      <c r="E19" s="35">
        <v>0</v>
      </c>
      <c r="F19" s="36">
        <v>0</v>
      </c>
      <c r="G19" s="33">
        <v>0</v>
      </c>
      <c r="H19" s="33">
        <v>0</v>
      </c>
      <c r="I19" s="33">
        <v>0</v>
      </c>
      <c r="J19" s="32">
        <v>1976.17461</v>
      </c>
      <c r="K19" s="32">
        <v>0</v>
      </c>
      <c r="L19" s="32">
        <f t="shared" si="2"/>
        <v>1976.17461</v>
      </c>
    </row>
    <row r="20" spans="1:12" x14ac:dyDescent="0.25">
      <c r="A20" s="20">
        <v>14</v>
      </c>
      <c r="B20" s="57" t="s">
        <v>24</v>
      </c>
      <c r="C20" s="32">
        <f t="shared" si="0"/>
        <v>500</v>
      </c>
      <c r="D20" s="32">
        <v>500</v>
      </c>
      <c r="E20" s="35">
        <v>0</v>
      </c>
      <c r="F20" s="36">
        <v>0</v>
      </c>
      <c r="G20" s="33">
        <v>0</v>
      </c>
      <c r="H20" s="33">
        <v>0</v>
      </c>
      <c r="I20" s="33">
        <v>0</v>
      </c>
      <c r="J20" s="32">
        <v>4458.1541500000003</v>
      </c>
      <c r="K20" s="32">
        <v>0</v>
      </c>
      <c r="L20" s="32">
        <f t="shared" si="2"/>
        <v>4458.1541500000003</v>
      </c>
    </row>
    <row r="21" spans="1:12" ht="25.5" x14ac:dyDescent="0.25">
      <c r="A21" s="20">
        <v>15</v>
      </c>
      <c r="B21" s="57" t="s">
        <v>121</v>
      </c>
      <c r="C21" s="34">
        <f t="shared" si="0"/>
        <v>0</v>
      </c>
      <c r="D21" s="34">
        <v>0</v>
      </c>
      <c r="E21" s="35"/>
      <c r="F21" s="36"/>
      <c r="G21" s="33"/>
      <c r="H21" s="33"/>
      <c r="I21" s="33"/>
      <c r="J21" s="32">
        <v>609.22243000000003</v>
      </c>
      <c r="K21" s="32"/>
      <c r="L21" s="32">
        <f t="shared" ref="L21:L36" si="3">SUM(J21:K21)</f>
        <v>609.22243000000003</v>
      </c>
    </row>
    <row r="22" spans="1:12" ht="25.5" x14ac:dyDescent="0.25">
      <c r="A22" s="20">
        <v>16</v>
      </c>
      <c r="B22" s="57" t="s">
        <v>132</v>
      </c>
      <c r="C22" s="34">
        <f t="shared" si="0"/>
        <v>0</v>
      </c>
      <c r="D22" s="34">
        <v>0</v>
      </c>
      <c r="E22" s="35">
        <v>0</v>
      </c>
      <c r="F22" s="36">
        <f>SUM(G22:I22)</f>
        <v>0</v>
      </c>
      <c r="G22" s="33">
        <v>0</v>
      </c>
      <c r="H22" s="33">
        <v>0</v>
      </c>
      <c r="I22" s="33">
        <v>0</v>
      </c>
      <c r="J22" s="32">
        <v>737.26331999999991</v>
      </c>
      <c r="K22" s="32">
        <v>0</v>
      </c>
      <c r="L22" s="32">
        <f t="shared" si="3"/>
        <v>737.26331999999991</v>
      </c>
    </row>
    <row r="23" spans="1:12" ht="25.5" x14ac:dyDescent="0.25">
      <c r="A23" s="20">
        <v>17</v>
      </c>
      <c r="B23" s="57" t="s">
        <v>25</v>
      </c>
      <c r="C23" s="34">
        <f t="shared" si="0"/>
        <v>0</v>
      </c>
      <c r="D23" s="34">
        <v>0</v>
      </c>
      <c r="E23" s="35">
        <v>0</v>
      </c>
      <c r="F23" s="36">
        <f>SUM(G23:I23)</f>
        <v>0</v>
      </c>
      <c r="G23" s="33">
        <v>0</v>
      </c>
      <c r="H23" s="33">
        <v>0</v>
      </c>
      <c r="I23" s="33">
        <v>0</v>
      </c>
      <c r="J23" s="32">
        <v>733.02049999999997</v>
      </c>
      <c r="K23" s="32">
        <v>0</v>
      </c>
      <c r="L23" s="32">
        <f t="shared" si="3"/>
        <v>733.02049999999997</v>
      </c>
    </row>
    <row r="24" spans="1:12" x14ac:dyDescent="0.25">
      <c r="A24" s="20">
        <v>18</v>
      </c>
      <c r="B24" s="57" t="s">
        <v>26</v>
      </c>
      <c r="C24" s="34">
        <f t="shared" si="0"/>
        <v>0</v>
      </c>
      <c r="D24" s="34">
        <v>0</v>
      </c>
      <c r="E24" s="35">
        <v>0</v>
      </c>
      <c r="F24" s="36">
        <v>0</v>
      </c>
      <c r="G24" s="33">
        <v>0</v>
      </c>
      <c r="H24" s="33">
        <v>0</v>
      </c>
      <c r="I24" s="33">
        <v>0</v>
      </c>
      <c r="J24" s="32">
        <v>504.03871999999996</v>
      </c>
      <c r="K24" s="32">
        <v>0</v>
      </c>
      <c r="L24" s="32">
        <f t="shared" si="3"/>
        <v>504.03871999999996</v>
      </c>
    </row>
    <row r="25" spans="1:12" ht="25.5" x14ac:dyDescent="0.25">
      <c r="A25" s="20">
        <v>19</v>
      </c>
      <c r="B25" s="57" t="s">
        <v>27</v>
      </c>
      <c r="C25" s="34">
        <f t="shared" si="0"/>
        <v>0</v>
      </c>
      <c r="D25" s="34">
        <v>0</v>
      </c>
      <c r="E25" s="35">
        <v>0</v>
      </c>
      <c r="F25" s="36"/>
      <c r="G25" s="33">
        <v>0</v>
      </c>
      <c r="H25" s="33">
        <v>0</v>
      </c>
      <c r="I25" s="33">
        <v>0</v>
      </c>
      <c r="J25" s="32">
        <v>792.09808999999996</v>
      </c>
      <c r="K25" s="32">
        <v>0</v>
      </c>
      <c r="L25" s="32">
        <f t="shared" si="3"/>
        <v>792.09808999999996</v>
      </c>
    </row>
    <row r="26" spans="1:12" ht="25.5" x14ac:dyDescent="0.25">
      <c r="A26" s="20">
        <v>20</v>
      </c>
      <c r="B26" s="57" t="s">
        <v>28</v>
      </c>
      <c r="C26" s="32">
        <f t="shared" si="0"/>
        <v>7132.1385600000003</v>
      </c>
      <c r="D26" s="32">
        <v>7132.1385600000003</v>
      </c>
      <c r="E26" s="35">
        <v>0</v>
      </c>
      <c r="F26" s="36">
        <v>0</v>
      </c>
      <c r="G26" s="33">
        <v>0</v>
      </c>
      <c r="H26" s="33">
        <v>0</v>
      </c>
      <c r="I26" s="33">
        <v>0</v>
      </c>
      <c r="J26" s="32">
        <v>497.07850000000002</v>
      </c>
      <c r="K26" s="32">
        <v>0</v>
      </c>
      <c r="L26" s="32">
        <f t="shared" si="3"/>
        <v>497.07850000000002</v>
      </c>
    </row>
    <row r="27" spans="1:12" x14ac:dyDescent="0.25">
      <c r="A27" s="20">
        <v>21</v>
      </c>
      <c r="B27" s="57" t="s">
        <v>29</v>
      </c>
      <c r="C27" s="34">
        <f t="shared" si="0"/>
        <v>0</v>
      </c>
      <c r="D27" s="34">
        <v>0</v>
      </c>
      <c r="E27" s="35">
        <v>0</v>
      </c>
      <c r="F27" s="36">
        <f>SUM(G27:I27)</f>
        <v>0</v>
      </c>
      <c r="G27" s="33">
        <v>0</v>
      </c>
      <c r="H27" s="33">
        <v>0</v>
      </c>
      <c r="I27" s="33">
        <v>0</v>
      </c>
      <c r="J27" s="32">
        <v>352.43176</v>
      </c>
      <c r="K27" s="32">
        <v>0</v>
      </c>
      <c r="L27" s="32">
        <f t="shared" si="3"/>
        <v>352.43176</v>
      </c>
    </row>
    <row r="28" spans="1:12" ht="25.5" x14ac:dyDescent="0.25">
      <c r="A28" s="20">
        <v>22</v>
      </c>
      <c r="B28" s="57" t="s">
        <v>30</v>
      </c>
      <c r="C28" s="34">
        <f t="shared" si="0"/>
        <v>0</v>
      </c>
      <c r="D28" s="34">
        <v>0</v>
      </c>
      <c r="E28" s="35">
        <v>0</v>
      </c>
      <c r="F28" s="36">
        <f>SUM(G28:I28)</f>
        <v>0</v>
      </c>
      <c r="G28" s="33">
        <v>0</v>
      </c>
      <c r="H28" s="33">
        <v>0</v>
      </c>
      <c r="I28" s="33">
        <v>0</v>
      </c>
      <c r="J28" s="32">
        <v>629.83583999999996</v>
      </c>
      <c r="K28" s="32">
        <v>0</v>
      </c>
      <c r="L28" s="32">
        <f t="shared" si="3"/>
        <v>629.83583999999996</v>
      </c>
    </row>
    <row r="29" spans="1:12" x14ac:dyDescent="0.25">
      <c r="A29" s="20">
        <v>23</v>
      </c>
      <c r="B29" s="57" t="s">
        <v>31</v>
      </c>
      <c r="C29" s="34">
        <f t="shared" si="0"/>
        <v>0</v>
      </c>
      <c r="D29" s="34">
        <v>0</v>
      </c>
      <c r="E29" s="35">
        <v>0</v>
      </c>
      <c r="F29" s="36">
        <v>0</v>
      </c>
      <c r="G29" s="33">
        <v>0</v>
      </c>
      <c r="H29" s="33">
        <v>0</v>
      </c>
      <c r="I29" s="33">
        <v>0</v>
      </c>
      <c r="J29" s="32">
        <v>591.63</v>
      </c>
      <c r="K29" s="32">
        <v>0</v>
      </c>
      <c r="L29" s="32">
        <f t="shared" si="3"/>
        <v>591.63</v>
      </c>
    </row>
    <row r="30" spans="1:12" x14ac:dyDescent="0.25">
      <c r="A30" s="20">
        <v>24</v>
      </c>
      <c r="B30" s="57" t="s">
        <v>32</v>
      </c>
      <c r="C30" s="32">
        <f t="shared" si="0"/>
        <v>386</v>
      </c>
      <c r="D30" s="32">
        <v>386</v>
      </c>
      <c r="E30" s="35">
        <v>0</v>
      </c>
      <c r="F30" s="36">
        <f>SUM(G30:I30)</f>
        <v>0</v>
      </c>
      <c r="G30" s="33">
        <v>0</v>
      </c>
      <c r="H30" s="33">
        <v>0</v>
      </c>
      <c r="I30" s="33">
        <v>0</v>
      </c>
      <c r="J30" s="32">
        <v>1297.2034099999998</v>
      </c>
      <c r="K30" s="32">
        <v>0</v>
      </c>
      <c r="L30" s="32">
        <f t="shared" si="3"/>
        <v>1297.2034099999998</v>
      </c>
    </row>
    <row r="31" spans="1:12" ht="25.5" x14ac:dyDescent="0.25">
      <c r="A31" s="20">
        <v>25</v>
      </c>
      <c r="B31" s="57" t="s">
        <v>33</v>
      </c>
      <c r="C31" s="32">
        <f t="shared" si="0"/>
        <v>200</v>
      </c>
      <c r="D31" s="32">
        <v>200</v>
      </c>
      <c r="E31" s="35">
        <v>0</v>
      </c>
      <c r="F31" s="36">
        <f>SUM(G31:I31)</f>
        <v>0</v>
      </c>
      <c r="G31" s="33">
        <v>0</v>
      </c>
      <c r="H31" s="33">
        <v>0</v>
      </c>
      <c r="I31" s="33">
        <v>0</v>
      </c>
      <c r="J31" s="32">
        <v>922.43557999999996</v>
      </c>
      <c r="K31" s="32">
        <v>0</v>
      </c>
      <c r="L31" s="32">
        <f t="shared" si="3"/>
        <v>922.43557999999996</v>
      </c>
    </row>
    <row r="32" spans="1:12" ht="25.5" x14ac:dyDescent="0.25">
      <c r="A32" s="20">
        <v>26</v>
      </c>
      <c r="B32" s="57" t="s">
        <v>133</v>
      </c>
      <c r="C32" s="32">
        <f t="shared" si="0"/>
        <v>63</v>
      </c>
      <c r="D32" s="32">
        <v>63</v>
      </c>
      <c r="E32" s="35">
        <v>0</v>
      </c>
      <c r="F32" s="36">
        <f>SUM(G32:I32)</f>
        <v>0</v>
      </c>
      <c r="G32" s="33">
        <v>0</v>
      </c>
      <c r="H32" s="33">
        <v>0</v>
      </c>
      <c r="I32" s="33">
        <v>0</v>
      </c>
      <c r="J32" s="32">
        <v>671.80385000000001</v>
      </c>
      <c r="K32" s="32">
        <v>0</v>
      </c>
      <c r="L32" s="32">
        <f t="shared" si="3"/>
        <v>671.80385000000001</v>
      </c>
    </row>
    <row r="33" spans="1:12" ht="25.5" x14ac:dyDescent="0.25">
      <c r="A33" s="20">
        <v>27</v>
      </c>
      <c r="B33" s="57" t="s">
        <v>34</v>
      </c>
      <c r="C33" s="34">
        <f t="shared" si="0"/>
        <v>0</v>
      </c>
      <c r="D33" s="34">
        <v>0</v>
      </c>
      <c r="E33" s="35">
        <v>0</v>
      </c>
      <c r="F33" s="36">
        <f>SUM(G33:I33)</f>
        <v>0</v>
      </c>
      <c r="G33" s="33">
        <v>0</v>
      </c>
      <c r="H33" s="33">
        <v>0</v>
      </c>
      <c r="I33" s="33">
        <v>0</v>
      </c>
      <c r="J33" s="32">
        <v>1740.46118</v>
      </c>
      <c r="K33" s="32">
        <v>0</v>
      </c>
      <c r="L33" s="32">
        <f t="shared" si="3"/>
        <v>1740.46118</v>
      </c>
    </row>
    <row r="34" spans="1:12" ht="25.5" x14ac:dyDescent="0.25">
      <c r="A34" s="20">
        <v>28</v>
      </c>
      <c r="B34" s="57" t="s">
        <v>35</v>
      </c>
      <c r="C34" s="32">
        <f t="shared" si="0"/>
        <v>166.8</v>
      </c>
      <c r="D34" s="32">
        <v>166.8</v>
      </c>
      <c r="E34" s="35">
        <v>0</v>
      </c>
      <c r="F34" s="36">
        <v>0</v>
      </c>
      <c r="G34" s="33">
        <v>0</v>
      </c>
      <c r="H34" s="33">
        <v>0</v>
      </c>
      <c r="I34" s="33">
        <v>0</v>
      </c>
      <c r="J34" s="32">
        <v>1071.68011</v>
      </c>
      <c r="K34" s="32">
        <v>0</v>
      </c>
      <c r="L34" s="32">
        <f t="shared" si="3"/>
        <v>1071.68011</v>
      </c>
    </row>
    <row r="35" spans="1:12" ht="25.5" x14ac:dyDescent="0.25">
      <c r="A35" s="20">
        <v>29</v>
      </c>
      <c r="B35" s="57" t="s">
        <v>134</v>
      </c>
      <c r="C35" s="34">
        <f t="shared" si="0"/>
        <v>0</v>
      </c>
      <c r="D35" s="34">
        <v>0</v>
      </c>
      <c r="E35" s="35">
        <v>0</v>
      </c>
      <c r="F35" s="36">
        <f>SUM(G35:I35)</f>
        <v>0</v>
      </c>
      <c r="G35" s="33">
        <v>0</v>
      </c>
      <c r="H35" s="33">
        <v>0</v>
      </c>
      <c r="I35" s="33">
        <v>0</v>
      </c>
      <c r="J35" s="32">
        <v>876.83738000000005</v>
      </c>
      <c r="K35" s="32">
        <v>0</v>
      </c>
      <c r="L35" s="32">
        <f t="shared" si="3"/>
        <v>876.83738000000005</v>
      </c>
    </row>
    <row r="36" spans="1:12" x14ac:dyDescent="0.25">
      <c r="A36" s="20">
        <v>30</v>
      </c>
      <c r="B36" s="57" t="s">
        <v>36</v>
      </c>
      <c r="C36" s="34">
        <f t="shared" si="0"/>
        <v>0</v>
      </c>
      <c r="D36" s="34">
        <v>0</v>
      </c>
      <c r="E36" s="35">
        <v>0</v>
      </c>
      <c r="F36" s="36">
        <v>0</v>
      </c>
      <c r="G36" s="33">
        <v>0</v>
      </c>
      <c r="H36" s="33">
        <v>0</v>
      </c>
      <c r="I36" s="33">
        <v>0</v>
      </c>
      <c r="J36" s="32">
        <v>1029.8735099999999</v>
      </c>
      <c r="K36" s="32">
        <v>0</v>
      </c>
      <c r="L36" s="32">
        <f t="shared" si="3"/>
        <v>1029.8735099999999</v>
      </c>
    </row>
    <row r="37" spans="1:12" ht="25.5" x14ac:dyDescent="0.25">
      <c r="A37" s="20">
        <v>31</v>
      </c>
      <c r="B37" s="57" t="s">
        <v>135</v>
      </c>
      <c r="C37" s="34">
        <f t="shared" si="0"/>
        <v>0</v>
      </c>
      <c r="D37" s="34">
        <v>0</v>
      </c>
      <c r="E37" s="35">
        <v>0</v>
      </c>
      <c r="F37" s="36">
        <f t="shared" si="1"/>
        <v>0</v>
      </c>
      <c r="G37" s="33">
        <v>0</v>
      </c>
      <c r="H37" s="33">
        <v>0</v>
      </c>
      <c r="I37" s="33">
        <v>0</v>
      </c>
      <c r="J37" s="32">
        <v>1431.9671599999999</v>
      </c>
      <c r="K37" s="32">
        <v>0</v>
      </c>
      <c r="L37" s="32">
        <f t="shared" si="2"/>
        <v>1431.9671599999999</v>
      </c>
    </row>
    <row r="38" spans="1:12" ht="25.5" x14ac:dyDescent="0.25">
      <c r="A38" s="20">
        <v>32</v>
      </c>
      <c r="B38" s="57" t="s">
        <v>37</v>
      </c>
      <c r="C38" s="34">
        <f t="shared" si="0"/>
        <v>0</v>
      </c>
      <c r="D38" s="34">
        <v>0</v>
      </c>
      <c r="E38" s="35">
        <v>0</v>
      </c>
      <c r="F38" s="36">
        <f t="shared" si="1"/>
        <v>0</v>
      </c>
      <c r="G38" s="33">
        <v>0</v>
      </c>
      <c r="H38" s="33">
        <v>0</v>
      </c>
      <c r="I38" s="33">
        <v>0</v>
      </c>
      <c r="J38" s="32">
        <v>403</v>
      </c>
      <c r="K38" s="32">
        <v>0</v>
      </c>
      <c r="L38" s="32">
        <f t="shared" si="2"/>
        <v>403</v>
      </c>
    </row>
    <row r="39" spans="1:12" ht="25.5" x14ac:dyDescent="0.25">
      <c r="A39" s="20">
        <v>33</v>
      </c>
      <c r="B39" s="57" t="s">
        <v>38</v>
      </c>
      <c r="C39" s="34">
        <f t="shared" si="0"/>
        <v>0</v>
      </c>
      <c r="D39" s="34">
        <v>0</v>
      </c>
      <c r="E39" s="35">
        <v>0</v>
      </c>
      <c r="F39" s="36">
        <f t="shared" si="1"/>
        <v>0</v>
      </c>
      <c r="G39" s="33">
        <v>0</v>
      </c>
      <c r="H39" s="33">
        <v>0</v>
      </c>
      <c r="I39" s="33">
        <v>0</v>
      </c>
      <c r="J39" s="32">
        <v>292.83827000000002</v>
      </c>
      <c r="K39" s="32">
        <v>0</v>
      </c>
      <c r="L39" s="32">
        <f t="shared" si="2"/>
        <v>292.83827000000002</v>
      </c>
    </row>
    <row r="40" spans="1:12" ht="25.5" x14ac:dyDescent="0.25">
      <c r="A40" s="20">
        <v>34</v>
      </c>
      <c r="B40" s="57" t="s">
        <v>39</v>
      </c>
      <c r="C40" s="34">
        <f t="shared" si="0"/>
        <v>0</v>
      </c>
      <c r="D40" s="34">
        <v>0</v>
      </c>
      <c r="E40" s="35">
        <v>0</v>
      </c>
      <c r="F40" s="36">
        <f t="shared" si="1"/>
        <v>0</v>
      </c>
      <c r="G40" s="33">
        <v>0</v>
      </c>
      <c r="H40" s="33">
        <v>0</v>
      </c>
      <c r="I40" s="33">
        <v>0</v>
      </c>
      <c r="J40" s="32">
        <v>2040.7440900000001</v>
      </c>
      <c r="K40" s="32">
        <v>0</v>
      </c>
      <c r="L40" s="32">
        <f t="shared" si="2"/>
        <v>2040.7440900000001</v>
      </c>
    </row>
    <row r="41" spans="1:12" x14ac:dyDescent="0.25">
      <c r="A41" s="20">
        <v>35</v>
      </c>
      <c r="B41" s="57" t="s">
        <v>40</v>
      </c>
      <c r="C41" s="34">
        <f t="shared" si="0"/>
        <v>0</v>
      </c>
      <c r="D41" s="34">
        <v>0</v>
      </c>
      <c r="E41" s="35">
        <v>0</v>
      </c>
      <c r="F41" s="36">
        <f t="shared" si="1"/>
        <v>0</v>
      </c>
      <c r="G41" s="33">
        <v>0</v>
      </c>
      <c r="H41" s="33">
        <v>0</v>
      </c>
      <c r="I41" s="33">
        <v>0</v>
      </c>
      <c r="J41" s="32">
        <v>488.48039</v>
      </c>
      <c r="K41" s="32">
        <v>0</v>
      </c>
      <c r="L41" s="32">
        <f t="shared" si="2"/>
        <v>488.48039</v>
      </c>
    </row>
    <row r="42" spans="1:12" x14ac:dyDescent="0.25">
      <c r="A42" s="20">
        <v>36</v>
      </c>
      <c r="B42" s="57" t="s">
        <v>41</v>
      </c>
      <c r="C42" s="34">
        <f t="shared" si="0"/>
        <v>0</v>
      </c>
      <c r="D42" s="34">
        <v>0</v>
      </c>
      <c r="E42" s="35">
        <v>0</v>
      </c>
      <c r="F42" s="36">
        <f t="shared" si="1"/>
        <v>0</v>
      </c>
      <c r="G42" s="33">
        <v>0</v>
      </c>
      <c r="H42" s="33">
        <v>0</v>
      </c>
      <c r="I42" s="33">
        <v>0</v>
      </c>
      <c r="J42" s="32">
        <v>4159.3995800000002</v>
      </c>
      <c r="K42" s="32">
        <v>0</v>
      </c>
      <c r="L42" s="32">
        <f>SUM(J42:K42)</f>
        <v>4159.3995800000002</v>
      </c>
    </row>
    <row r="43" spans="1:12" x14ac:dyDescent="0.25">
      <c r="A43" s="20">
        <v>37</v>
      </c>
      <c r="B43" s="57" t="s">
        <v>42</v>
      </c>
      <c r="C43" s="32">
        <f t="shared" si="0"/>
        <v>935.75103999999999</v>
      </c>
      <c r="D43" s="32">
        <v>935.75103999999999</v>
      </c>
      <c r="E43" s="35">
        <v>0</v>
      </c>
      <c r="F43" s="36">
        <f t="shared" si="1"/>
        <v>0</v>
      </c>
      <c r="G43" s="33">
        <v>0</v>
      </c>
      <c r="H43" s="33">
        <v>0</v>
      </c>
      <c r="I43" s="33">
        <v>0</v>
      </c>
      <c r="J43" s="32">
        <v>1391.8179499999999</v>
      </c>
      <c r="K43" s="32">
        <v>0</v>
      </c>
      <c r="L43" s="32">
        <f t="shared" si="2"/>
        <v>1391.8179499999999</v>
      </c>
    </row>
    <row r="44" spans="1:12" x14ac:dyDescent="0.25">
      <c r="A44" s="20">
        <v>38</v>
      </c>
      <c r="B44" s="57" t="s">
        <v>43</v>
      </c>
      <c r="C44" s="32">
        <f t="shared" si="0"/>
        <v>1000</v>
      </c>
      <c r="D44" s="32">
        <v>1000</v>
      </c>
      <c r="E44" s="35">
        <v>0</v>
      </c>
      <c r="F44" s="36">
        <f t="shared" si="1"/>
        <v>0</v>
      </c>
      <c r="G44" s="33">
        <v>0</v>
      </c>
      <c r="H44" s="33">
        <v>0</v>
      </c>
      <c r="I44" s="33">
        <v>0</v>
      </c>
      <c r="J44" s="32">
        <v>999.36567000000002</v>
      </c>
      <c r="K44" s="32">
        <v>0</v>
      </c>
      <c r="L44" s="32">
        <f t="shared" si="2"/>
        <v>999.36567000000002</v>
      </c>
    </row>
    <row r="45" spans="1:12" x14ac:dyDescent="0.25">
      <c r="A45" s="20">
        <v>39</v>
      </c>
      <c r="B45" s="57" t="s">
        <v>44</v>
      </c>
      <c r="C45" s="34">
        <f t="shared" si="0"/>
        <v>0</v>
      </c>
      <c r="D45" s="34">
        <v>0</v>
      </c>
      <c r="E45" s="35">
        <v>0</v>
      </c>
      <c r="F45" s="36">
        <f t="shared" si="1"/>
        <v>0</v>
      </c>
      <c r="G45" s="33">
        <v>0</v>
      </c>
      <c r="H45" s="33">
        <v>0</v>
      </c>
      <c r="I45" s="33">
        <v>0</v>
      </c>
      <c r="J45" s="32">
        <v>1889.1535100000001</v>
      </c>
      <c r="K45" s="32">
        <v>0</v>
      </c>
      <c r="L45" s="32">
        <f t="shared" si="2"/>
        <v>1889.1535100000001</v>
      </c>
    </row>
    <row r="46" spans="1:12" x14ac:dyDescent="0.25">
      <c r="A46" s="20">
        <v>40</v>
      </c>
      <c r="B46" s="57" t="s">
        <v>120</v>
      </c>
      <c r="C46" s="34">
        <f t="shared" si="0"/>
        <v>0</v>
      </c>
      <c r="D46" s="34">
        <v>0</v>
      </c>
      <c r="E46" s="35">
        <v>0</v>
      </c>
      <c r="F46" s="36">
        <f t="shared" si="1"/>
        <v>0</v>
      </c>
      <c r="G46" s="33">
        <v>0</v>
      </c>
      <c r="H46" s="33">
        <v>0</v>
      </c>
      <c r="I46" s="33">
        <v>0</v>
      </c>
      <c r="J46" s="32">
        <v>4238.8799800000006</v>
      </c>
      <c r="K46" s="32">
        <v>0</v>
      </c>
      <c r="L46" s="32">
        <f t="shared" si="2"/>
        <v>4238.8799800000006</v>
      </c>
    </row>
    <row r="47" spans="1:12" x14ac:dyDescent="0.25">
      <c r="A47" s="20">
        <v>41</v>
      </c>
      <c r="B47" s="57" t="s">
        <v>136</v>
      </c>
      <c r="C47" s="34">
        <f t="shared" si="0"/>
        <v>0</v>
      </c>
      <c r="D47" s="34">
        <v>0</v>
      </c>
      <c r="E47" s="35">
        <v>0</v>
      </c>
      <c r="F47" s="36">
        <f t="shared" si="1"/>
        <v>0</v>
      </c>
      <c r="G47" s="33">
        <v>0</v>
      </c>
      <c r="H47" s="33">
        <v>0</v>
      </c>
      <c r="I47" s="33">
        <v>0</v>
      </c>
      <c r="J47" s="32">
        <v>1394.9044799999999</v>
      </c>
      <c r="K47" s="32">
        <v>0</v>
      </c>
      <c r="L47" s="32">
        <f t="shared" si="2"/>
        <v>1394.9044799999999</v>
      </c>
    </row>
    <row r="48" spans="1:12" x14ac:dyDescent="0.25">
      <c r="A48" s="20">
        <v>42</v>
      </c>
      <c r="B48" s="57" t="s">
        <v>45</v>
      </c>
      <c r="C48" s="32">
        <f t="shared" si="0"/>
        <v>3889.7685200000001</v>
      </c>
      <c r="D48" s="32">
        <v>3889.7685200000001</v>
      </c>
      <c r="E48" s="35">
        <v>0</v>
      </c>
      <c r="F48" s="36">
        <v>0</v>
      </c>
      <c r="G48" s="33">
        <v>0</v>
      </c>
      <c r="H48" s="33">
        <v>0</v>
      </c>
      <c r="I48" s="33">
        <v>0</v>
      </c>
      <c r="J48" s="32">
        <v>1595.6850099999999</v>
      </c>
      <c r="K48" s="32">
        <v>0</v>
      </c>
      <c r="L48" s="32">
        <f t="shared" si="2"/>
        <v>1595.6850099999999</v>
      </c>
    </row>
    <row r="49" spans="1:12" x14ac:dyDescent="0.25">
      <c r="A49" s="20">
        <v>43</v>
      </c>
      <c r="B49" s="57" t="s">
        <v>46</v>
      </c>
      <c r="C49" s="32">
        <f t="shared" si="0"/>
        <v>1328</v>
      </c>
      <c r="D49" s="32">
        <v>1328</v>
      </c>
      <c r="E49" s="35">
        <v>0</v>
      </c>
      <c r="F49" s="36">
        <f t="shared" si="1"/>
        <v>0</v>
      </c>
      <c r="G49" s="33">
        <v>0</v>
      </c>
      <c r="H49" s="33">
        <v>0</v>
      </c>
      <c r="I49" s="33">
        <v>0</v>
      </c>
      <c r="J49" s="32">
        <v>1139.2505700000002</v>
      </c>
      <c r="K49" s="32">
        <v>0</v>
      </c>
      <c r="L49" s="32">
        <f t="shared" si="2"/>
        <v>1139.2505700000002</v>
      </c>
    </row>
    <row r="50" spans="1:12" ht="25.5" x14ac:dyDescent="0.25">
      <c r="A50" s="20">
        <v>44</v>
      </c>
      <c r="B50" s="57" t="s">
        <v>47</v>
      </c>
      <c r="C50" s="34">
        <f t="shared" si="0"/>
        <v>0</v>
      </c>
      <c r="D50" s="34">
        <v>0</v>
      </c>
      <c r="E50" s="35">
        <v>0</v>
      </c>
      <c r="F50" s="36">
        <f t="shared" si="1"/>
        <v>0</v>
      </c>
      <c r="G50" s="33">
        <v>0</v>
      </c>
      <c r="H50" s="33">
        <v>0</v>
      </c>
      <c r="I50" s="33">
        <v>0</v>
      </c>
      <c r="J50" s="32">
        <v>1875.8524299999999</v>
      </c>
      <c r="K50" s="32">
        <v>0</v>
      </c>
      <c r="L50" s="32">
        <f t="shared" si="2"/>
        <v>1875.8524299999999</v>
      </c>
    </row>
    <row r="51" spans="1:12" x14ac:dyDescent="0.25">
      <c r="A51" s="20">
        <v>45</v>
      </c>
      <c r="B51" s="57" t="s">
        <v>48</v>
      </c>
      <c r="C51" s="34">
        <f t="shared" si="0"/>
        <v>0</v>
      </c>
      <c r="D51" s="34">
        <v>0</v>
      </c>
      <c r="E51" s="35">
        <v>0</v>
      </c>
      <c r="F51" s="36">
        <f t="shared" si="1"/>
        <v>0</v>
      </c>
      <c r="G51" s="33">
        <v>0</v>
      </c>
      <c r="H51" s="33">
        <v>0</v>
      </c>
      <c r="I51" s="33">
        <v>0</v>
      </c>
      <c r="J51" s="32">
        <v>1492.8068899999998</v>
      </c>
      <c r="K51" s="32">
        <v>0</v>
      </c>
      <c r="L51" s="32">
        <f t="shared" si="2"/>
        <v>1492.8068899999998</v>
      </c>
    </row>
    <row r="52" spans="1:12" x14ac:dyDescent="0.25">
      <c r="A52" s="20">
        <v>46</v>
      </c>
      <c r="B52" s="57" t="s">
        <v>49</v>
      </c>
      <c r="C52" s="32">
        <f t="shared" si="0"/>
        <v>130</v>
      </c>
      <c r="D52" s="32">
        <v>130</v>
      </c>
      <c r="E52" s="35">
        <v>0</v>
      </c>
      <c r="F52" s="36">
        <f t="shared" si="1"/>
        <v>0</v>
      </c>
      <c r="G52" s="33">
        <v>0</v>
      </c>
      <c r="H52" s="33">
        <v>0</v>
      </c>
      <c r="I52" s="33">
        <v>0</v>
      </c>
      <c r="J52" s="32">
        <v>1189.1135400000001</v>
      </c>
      <c r="K52" s="32">
        <v>0</v>
      </c>
      <c r="L52" s="32">
        <f t="shared" si="2"/>
        <v>1189.1135400000001</v>
      </c>
    </row>
    <row r="53" spans="1:12" ht="25.5" x14ac:dyDescent="0.25">
      <c r="A53" s="20">
        <v>47</v>
      </c>
      <c r="B53" s="57" t="s">
        <v>50</v>
      </c>
      <c r="C53" s="32">
        <f t="shared" si="0"/>
        <v>1210.4086</v>
      </c>
      <c r="D53" s="32">
        <v>1210.4086</v>
      </c>
      <c r="E53" s="35">
        <v>0</v>
      </c>
      <c r="F53" s="36">
        <f t="shared" si="1"/>
        <v>0</v>
      </c>
      <c r="G53" s="33">
        <v>0</v>
      </c>
      <c r="H53" s="33">
        <v>0</v>
      </c>
      <c r="I53" s="33">
        <v>0</v>
      </c>
      <c r="J53" s="32">
        <v>1215.40004</v>
      </c>
      <c r="K53" s="32">
        <v>0</v>
      </c>
      <c r="L53" s="32">
        <f t="shared" si="2"/>
        <v>1215.40004</v>
      </c>
    </row>
    <row r="54" spans="1:12" ht="25.5" x14ac:dyDescent="0.25">
      <c r="A54" s="20">
        <v>48</v>
      </c>
      <c r="B54" s="57" t="s">
        <v>51</v>
      </c>
      <c r="C54" s="32">
        <f t="shared" si="0"/>
        <v>400</v>
      </c>
      <c r="D54" s="32">
        <v>400</v>
      </c>
      <c r="E54" s="35">
        <v>0</v>
      </c>
      <c r="F54" s="36">
        <f t="shared" si="1"/>
        <v>0</v>
      </c>
      <c r="G54" s="33">
        <v>0</v>
      </c>
      <c r="H54" s="33">
        <v>0</v>
      </c>
      <c r="I54" s="33">
        <v>0</v>
      </c>
      <c r="J54" s="32">
        <v>311.09765000000004</v>
      </c>
      <c r="K54" s="32">
        <v>0</v>
      </c>
      <c r="L54" s="32">
        <f t="shared" si="2"/>
        <v>311.09765000000004</v>
      </c>
    </row>
    <row r="55" spans="1:12" x14ac:dyDescent="0.25">
      <c r="A55" s="20">
        <v>49</v>
      </c>
      <c r="B55" s="57" t="s">
        <v>52</v>
      </c>
      <c r="C55" s="34">
        <f t="shared" si="0"/>
        <v>0</v>
      </c>
      <c r="D55" s="34">
        <v>0</v>
      </c>
      <c r="E55" s="35">
        <v>0</v>
      </c>
      <c r="F55" s="36">
        <f t="shared" si="1"/>
        <v>0</v>
      </c>
      <c r="G55" s="33">
        <v>0</v>
      </c>
      <c r="H55" s="33">
        <v>0</v>
      </c>
      <c r="I55" s="33">
        <v>0</v>
      </c>
      <c r="J55" s="32">
        <v>1474.11708</v>
      </c>
      <c r="K55" s="32">
        <v>0</v>
      </c>
      <c r="L55" s="32">
        <f t="shared" si="2"/>
        <v>1474.11708</v>
      </c>
    </row>
    <row r="56" spans="1:12" x14ac:dyDescent="0.25">
      <c r="A56" s="20">
        <v>50</v>
      </c>
      <c r="B56" s="57" t="s">
        <v>53</v>
      </c>
      <c r="C56" s="32">
        <f t="shared" si="0"/>
        <v>227.24628000000001</v>
      </c>
      <c r="D56" s="32">
        <v>227.24628000000001</v>
      </c>
      <c r="E56" s="35">
        <v>0</v>
      </c>
      <c r="F56" s="36">
        <f t="shared" si="1"/>
        <v>0</v>
      </c>
      <c r="G56" s="33">
        <v>0</v>
      </c>
      <c r="H56" s="33">
        <v>0</v>
      </c>
      <c r="I56" s="33">
        <v>0</v>
      </c>
      <c r="J56" s="32">
        <v>284.77007000000003</v>
      </c>
      <c r="K56" s="32">
        <v>0</v>
      </c>
      <c r="L56" s="32">
        <f t="shared" si="2"/>
        <v>284.77007000000003</v>
      </c>
    </row>
    <row r="57" spans="1:12" x14ac:dyDescent="0.25">
      <c r="A57" s="20">
        <v>51</v>
      </c>
      <c r="B57" s="57" t="s">
        <v>137</v>
      </c>
      <c r="C57" s="34">
        <f t="shared" si="0"/>
        <v>0</v>
      </c>
      <c r="D57" s="34">
        <v>0</v>
      </c>
      <c r="E57" s="35">
        <v>0</v>
      </c>
      <c r="F57" s="36">
        <f t="shared" si="1"/>
        <v>0</v>
      </c>
      <c r="G57" s="33">
        <v>0</v>
      </c>
      <c r="H57" s="33">
        <v>0</v>
      </c>
      <c r="I57" s="33">
        <v>0</v>
      </c>
      <c r="J57" s="32">
        <v>2239.7266300000001</v>
      </c>
      <c r="K57" s="32">
        <v>0</v>
      </c>
      <c r="L57" s="32">
        <f t="shared" si="2"/>
        <v>2239.7266300000001</v>
      </c>
    </row>
    <row r="58" spans="1:12" x14ac:dyDescent="0.25">
      <c r="A58" s="20">
        <v>52</v>
      </c>
      <c r="B58" s="57" t="s">
        <v>54</v>
      </c>
      <c r="C58" s="32">
        <f t="shared" si="0"/>
        <v>467.46854999999999</v>
      </c>
      <c r="D58" s="32">
        <v>467.46854999999999</v>
      </c>
      <c r="E58" s="35">
        <v>0</v>
      </c>
      <c r="F58" s="36">
        <f t="shared" si="1"/>
        <v>0</v>
      </c>
      <c r="G58" s="33">
        <v>0</v>
      </c>
      <c r="H58" s="33">
        <v>0</v>
      </c>
      <c r="I58" s="33">
        <v>0</v>
      </c>
      <c r="J58" s="32">
        <v>968.14320999999995</v>
      </c>
      <c r="K58" s="32">
        <v>0</v>
      </c>
      <c r="L58" s="32">
        <f t="shared" si="2"/>
        <v>968.14320999999995</v>
      </c>
    </row>
    <row r="59" spans="1:12" x14ac:dyDescent="0.25">
      <c r="A59" s="20">
        <v>53</v>
      </c>
      <c r="B59" s="57" t="s">
        <v>55</v>
      </c>
      <c r="C59" s="32">
        <f t="shared" si="0"/>
        <v>3835.8817399999998</v>
      </c>
      <c r="D59" s="32">
        <v>3835.8817399999998</v>
      </c>
      <c r="E59" s="35">
        <v>0</v>
      </c>
      <c r="F59" s="36">
        <f t="shared" si="1"/>
        <v>0</v>
      </c>
      <c r="G59" s="33">
        <v>0</v>
      </c>
      <c r="H59" s="33">
        <v>0</v>
      </c>
      <c r="I59" s="33">
        <v>0</v>
      </c>
      <c r="J59" s="32">
        <v>1307.6230700000001</v>
      </c>
      <c r="K59" s="32">
        <v>0</v>
      </c>
      <c r="L59" s="32">
        <f t="shared" si="2"/>
        <v>1307.6230700000001</v>
      </c>
    </row>
    <row r="60" spans="1:12" x14ac:dyDescent="0.25">
      <c r="A60" s="20">
        <v>54</v>
      </c>
      <c r="B60" s="57" t="s">
        <v>56</v>
      </c>
      <c r="C60" s="34">
        <f t="shared" si="0"/>
        <v>0</v>
      </c>
      <c r="D60" s="34">
        <v>0</v>
      </c>
      <c r="E60" s="35">
        <v>0</v>
      </c>
      <c r="F60" s="36">
        <f t="shared" si="1"/>
        <v>0</v>
      </c>
      <c r="G60" s="33">
        <v>0</v>
      </c>
      <c r="H60" s="33">
        <v>0</v>
      </c>
      <c r="I60" s="33">
        <v>0</v>
      </c>
      <c r="J60" s="32">
        <v>2534.8188100000002</v>
      </c>
      <c r="K60" s="32">
        <v>0</v>
      </c>
      <c r="L60" s="32">
        <f t="shared" si="2"/>
        <v>2534.8188100000002</v>
      </c>
    </row>
    <row r="61" spans="1:12" x14ac:dyDescent="0.25">
      <c r="A61" s="20">
        <v>55</v>
      </c>
      <c r="B61" s="57" t="s">
        <v>57</v>
      </c>
      <c r="C61" s="34">
        <f t="shared" si="0"/>
        <v>0</v>
      </c>
      <c r="D61" s="34">
        <v>0</v>
      </c>
      <c r="E61" s="35">
        <v>0</v>
      </c>
      <c r="F61" s="36">
        <f t="shared" si="1"/>
        <v>0</v>
      </c>
      <c r="G61" s="33">
        <v>0</v>
      </c>
      <c r="H61" s="33">
        <v>0</v>
      </c>
      <c r="I61" s="33">
        <v>0</v>
      </c>
      <c r="J61" s="32">
        <v>2128.3000000000002</v>
      </c>
      <c r="K61" s="32">
        <v>0</v>
      </c>
      <c r="L61" s="32">
        <f>SUM(J61:K61)</f>
        <v>2128.3000000000002</v>
      </c>
    </row>
    <row r="62" spans="1:12" x14ac:dyDescent="0.25">
      <c r="A62" s="20">
        <v>56</v>
      </c>
      <c r="B62" s="57" t="s">
        <v>58</v>
      </c>
      <c r="C62" s="32">
        <f t="shared" si="0"/>
        <v>496</v>
      </c>
      <c r="D62" s="32">
        <v>496</v>
      </c>
      <c r="E62" s="35">
        <v>0</v>
      </c>
      <c r="F62" s="36">
        <f t="shared" si="1"/>
        <v>0</v>
      </c>
      <c r="G62" s="33">
        <v>0</v>
      </c>
      <c r="H62" s="33">
        <v>0</v>
      </c>
      <c r="I62" s="33">
        <v>0</v>
      </c>
      <c r="J62" s="32">
        <v>153.95045000000002</v>
      </c>
      <c r="K62" s="32">
        <v>0</v>
      </c>
      <c r="L62" s="32">
        <f t="shared" si="2"/>
        <v>153.95045000000002</v>
      </c>
    </row>
    <row r="63" spans="1:12" x14ac:dyDescent="0.25">
      <c r="A63" s="20">
        <v>57</v>
      </c>
      <c r="B63" s="57" t="s">
        <v>59</v>
      </c>
      <c r="C63" s="32">
        <f t="shared" si="0"/>
        <v>4796.64048</v>
      </c>
      <c r="D63" s="32">
        <v>4796.64048</v>
      </c>
      <c r="E63" s="35">
        <v>0</v>
      </c>
      <c r="F63" s="36">
        <f t="shared" si="1"/>
        <v>0</v>
      </c>
      <c r="G63" s="33">
        <v>0</v>
      </c>
      <c r="H63" s="33">
        <v>0</v>
      </c>
      <c r="I63" s="33">
        <v>0</v>
      </c>
      <c r="J63" s="32">
        <v>1219.98549</v>
      </c>
      <c r="K63" s="32">
        <v>0</v>
      </c>
      <c r="L63" s="32">
        <f t="shared" si="2"/>
        <v>1219.98549</v>
      </c>
    </row>
    <row r="64" spans="1:12" x14ac:dyDescent="0.25">
      <c r="A64" s="20">
        <v>58</v>
      </c>
      <c r="B64" s="57" t="s">
        <v>118</v>
      </c>
      <c r="C64" s="34">
        <f t="shared" si="0"/>
        <v>0</v>
      </c>
      <c r="D64" s="34">
        <v>0</v>
      </c>
      <c r="E64" s="35">
        <v>0</v>
      </c>
      <c r="F64" s="36">
        <f t="shared" si="1"/>
        <v>0</v>
      </c>
      <c r="G64" s="33">
        <v>0</v>
      </c>
      <c r="H64" s="33">
        <v>0</v>
      </c>
      <c r="I64" s="33">
        <v>0</v>
      </c>
      <c r="J64" s="32">
        <v>30.292840000000002</v>
      </c>
      <c r="K64" s="32">
        <v>0</v>
      </c>
      <c r="L64" s="32">
        <f t="shared" si="2"/>
        <v>30.292840000000002</v>
      </c>
    </row>
    <row r="65" spans="1:12" x14ac:dyDescent="0.25">
      <c r="A65" s="20">
        <v>59</v>
      </c>
      <c r="B65" s="57" t="s">
        <v>138</v>
      </c>
      <c r="C65" s="34">
        <f t="shared" si="0"/>
        <v>0</v>
      </c>
      <c r="D65" s="34">
        <v>0</v>
      </c>
      <c r="E65" s="35">
        <v>0</v>
      </c>
      <c r="F65" s="36">
        <f t="shared" si="1"/>
        <v>0</v>
      </c>
      <c r="G65" s="33">
        <v>0</v>
      </c>
      <c r="H65" s="33">
        <v>0</v>
      </c>
      <c r="I65" s="33">
        <v>0</v>
      </c>
      <c r="J65" s="32">
        <v>0</v>
      </c>
      <c r="K65" s="32">
        <v>10.122819999999999</v>
      </c>
      <c r="L65" s="32">
        <f t="shared" si="2"/>
        <v>10.122819999999999</v>
      </c>
    </row>
    <row r="66" spans="1:12" x14ac:dyDescent="0.25">
      <c r="A66" s="20">
        <v>60</v>
      </c>
      <c r="B66" s="57" t="s">
        <v>139</v>
      </c>
      <c r="C66" s="34">
        <f t="shared" si="0"/>
        <v>0</v>
      </c>
      <c r="D66" s="34">
        <v>0</v>
      </c>
      <c r="E66" s="35">
        <v>0</v>
      </c>
      <c r="F66" s="36">
        <f t="shared" si="1"/>
        <v>0</v>
      </c>
      <c r="G66" s="33">
        <v>0</v>
      </c>
      <c r="H66" s="33">
        <v>0</v>
      </c>
      <c r="I66" s="33">
        <v>0</v>
      </c>
      <c r="J66" s="32">
        <v>110.52964</v>
      </c>
      <c r="K66" s="32">
        <v>0</v>
      </c>
      <c r="L66" s="32">
        <f t="shared" si="2"/>
        <v>110.52964</v>
      </c>
    </row>
    <row r="67" spans="1:12" x14ac:dyDescent="0.25">
      <c r="A67" s="20">
        <v>61</v>
      </c>
      <c r="B67" s="57" t="s">
        <v>140</v>
      </c>
      <c r="C67" s="34">
        <f t="shared" si="0"/>
        <v>0</v>
      </c>
      <c r="D67" s="34">
        <v>0</v>
      </c>
      <c r="E67" s="35">
        <v>0</v>
      </c>
      <c r="F67" s="36">
        <f t="shared" si="1"/>
        <v>0</v>
      </c>
      <c r="G67" s="33">
        <v>0</v>
      </c>
      <c r="H67" s="33">
        <v>0</v>
      </c>
      <c r="I67" s="33">
        <v>0</v>
      </c>
      <c r="J67" s="32">
        <v>0</v>
      </c>
      <c r="K67" s="32">
        <v>0</v>
      </c>
      <c r="L67" s="32">
        <f t="shared" si="2"/>
        <v>0</v>
      </c>
    </row>
    <row r="68" spans="1:12" ht="25.5" x14ac:dyDescent="0.25">
      <c r="A68" s="20">
        <v>62</v>
      </c>
      <c r="B68" s="57" t="s">
        <v>141</v>
      </c>
      <c r="C68" s="34">
        <f t="shared" si="0"/>
        <v>0</v>
      </c>
      <c r="D68" s="34">
        <v>0</v>
      </c>
      <c r="E68" s="35">
        <v>0</v>
      </c>
      <c r="F68" s="36">
        <f t="shared" si="1"/>
        <v>0</v>
      </c>
      <c r="G68" s="33">
        <v>0</v>
      </c>
      <c r="H68" s="33">
        <v>0</v>
      </c>
      <c r="I68" s="33">
        <v>0</v>
      </c>
      <c r="J68" s="32">
        <v>0</v>
      </c>
      <c r="K68" s="32">
        <v>0</v>
      </c>
      <c r="L68" s="32">
        <f t="shared" si="2"/>
        <v>0</v>
      </c>
    </row>
    <row r="69" spans="1:12" ht="25.5" x14ac:dyDescent="0.25">
      <c r="A69" s="20">
        <v>63</v>
      </c>
      <c r="B69" s="57" t="s">
        <v>119</v>
      </c>
      <c r="C69" s="34">
        <f t="shared" si="0"/>
        <v>0</v>
      </c>
      <c r="D69" s="34">
        <v>0</v>
      </c>
      <c r="E69" s="35">
        <v>0</v>
      </c>
      <c r="F69" s="36">
        <f>SUM(G69:I69)</f>
        <v>0</v>
      </c>
      <c r="G69" s="33">
        <v>0</v>
      </c>
      <c r="H69" s="33">
        <v>0</v>
      </c>
      <c r="I69" s="33">
        <v>0</v>
      </c>
      <c r="J69" s="32">
        <v>0</v>
      </c>
      <c r="K69" s="32">
        <v>0</v>
      </c>
      <c r="L69" s="32">
        <f>SUM(J69:K69)</f>
        <v>0</v>
      </c>
    </row>
    <row r="70" spans="1:12" x14ac:dyDescent="0.25">
      <c r="A70" s="20">
        <v>64</v>
      </c>
      <c r="B70" s="57" t="s">
        <v>142</v>
      </c>
      <c r="C70" s="34">
        <f t="shared" si="0"/>
        <v>0</v>
      </c>
      <c r="D70" s="34">
        <v>0</v>
      </c>
      <c r="E70" s="35">
        <v>0</v>
      </c>
      <c r="F70" s="36">
        <f>SUM(G70:I70)</f>
        <v>0</v>
      </c>
      <c r="G70" s="33">
        <v>0</v>
      </c>
      <c r="H70" s="33">
        <v>0</v>
      </c>
      <c r="I70" s="33">
        <v>0</v>
      </c>
      <c r="J70" s="32">
        <v>0</v>
      </c>
      <c r="K70" s="32">
        <v>0</v>
      </c>
      <c r="L70" s="32">
        <f>SUM(J70:K70)</f>
        <v>0</v>
      </c>
    </row>
    <row r="71" spans="1:12" x14ac:dyDescent="0.25">
      <c r="A71" s="20">
        <v>65</v>
      </c>
      <c r="B71" s="57" t="s">
        <v>143</v>
      </c>
      <c r="C71" s="34">
        <f t="shared" si="0"/>
        <v>0</v>
      </c>
      <c r="D71" s="34">
        <v>0</v>
      </c>
      <c r="E71" s="35">
        <v>0</v>
      </c>
      <c r="F71" s="36">
        <f>SUM(G71:I71)</f>
        <v>0</v>
      </c>
      <c r="G71" s="33">
        <v>0</v>
      </c>
      <c r="H71" s="33">
        <v>0</v>
      </c>
      <c r="I71" s="33">
        <v>0</v>
      </c>
      <c r="J71" s="32">
        <v>0</v>
      </c>
      <c r="K71" s="32">
        <v>0</v>
      </c>
      <c r="L71" s="32">
        <f>SUM(J71:K71)</f>
        <v>0</v>
      </c>
    </row>
    <row r="72" spans="1:12" x14ac:dyDescent="0.25">
      <c r="A72" s="20">
        <v>66</v>
      </c>
      <c r="B72" s="57" t="s">
        <v>144</v>
      </c>
      <c r="C72" s="34">
        <f t="shared" ref="C72" si="4">D72+E72</f>
        <v>0</v>
      </c>
      <c r="D72" s="34">
        <v>0</v>
      </c>
      <c r="E72" s="35">
        <v>0</v>
      </c>
      <c r="F72" s="36">
        <f>SUM(G72:I72)</f>
        <v>0</v>
      </c>
      <c r="G72" s="33">
        <v>0</v>
      </c>
      <c r="H72" s="33">
        <v>0</v>
      </c>
      <c r="I72" s="33">
        <v>0</v>
      </c>
      <c r="J72" s="32">
        <v>471.79487</v>
      </c>
      <c r="K72" s="32">
        <v>0</v>
      </c>
      <c r="L72" s="32">
        <f>SUM(J72:K72)</f>
        <v>471.79487</v>
      </c>
    </row>
    <row r="73" spans="1:12" ht="38.25" x14ac:dyDescent="0.25">
      <c r="A73" s="20">
        <v>67</v>
      </c>
      <c r="B73" s="57" t="s">
        <v>150</v>
      </c>
      <c r="C73" s="34">
        <v>0</v>
      </c>
      <c r="D73" s="34">
        <v>0</v>
      </c>
      <c r="E73" s="35">
        <v>0</v>
      </c>
      <c r="F73" s="36">
        <v>0</v>
      </c>
      <c r="G73" s="33">
        <v>0</v>
      </c>
      <c r="H73" s="33">
        <v>0</v>
      </c>
      <c r="I73" s="33">
        <v>0</v>
      </c>
      <c r="J73" s="32">
        <v>95</v>
      </c>
      <c r="K73" s="32">
        <v>0</v>
      </c>
      <c r="L73" s="32">
        <v>95</v>
      </c>
    </row>
    <row r="74" spans="1:12" x14ac:dyDescent="0.25">
      <c r="A74" s="20">
        <v>68</v>
      </c>
      <c r="B74" s="57" t="s">
        <v>153</v>
      </c>
      <c r="C74" s="34">
        <v>0</v>
      </c>
      <c r="D74" s="34">
        <v>0</v>
      </c>
      <c r="E74" s="35">
        <v>0</v>
      </c>
      <c r="F74" s="36">
        <v>591.79843000000005</v>
      </c>
      <c r="G74" s="33">
        <v>0</v>
      </c>
      <c r="H74" s="33">
        <v>591.79999999999995</v>
      </c>
      <c r="I74" s="33"/>
      <c r="J74" s="32">
        <v>611.18970000000002</v>
      </c>
      <c r="K74" s="32">
        <v>0</v>
      </c>
      <c r="L74" s="32">
        <v>611.19000000000005</v>
      </c>
    </row>
    <row r="75" spans="1:12" ht="25.5" x14ac:dyDescent="0.25">
      <c r="A75" s="20">
        <v>69</v>
      </c>
      <c r="B75" s="57" t="s">
        <v>154</v>
      </c>
      <c r="C75" s="34">
        <v>0</v>
      </c>
      <c r="D75" s="34">
        <v>0</v>
      </c>
      <c r="E75" s="35">
        <v>0</v>
      </c>
      <c r="F75" s="36">
        <v>350</v>
      </c>
      <c r="G75" s="33">
        <v>0</v>
      </c>
      <c r="H75" s="33">
        <v>350</v>
      </c>
      <c r="I75" s="33">
        <v>0</v>
      </c>
      <c r="J75" s="32">
        <v>447.6</v>
      </c>
      <c r="K75" s="32">
        <v>21.5</v>
      </c>
      <c r="L75" s="32">
        <v>469.1</v>
      </c>
    </row>
    <row r="76" spans="1:12" x14ac:dyDescent="0.25">
      <c r="A76" s="20">
        <v>70</v>
      </c>
      <c r="B76" s="57" t="s">
        <v>155</v>
      </c>
      <c r="C76" s="34">
        <v>369</v>
      </c>
      <c r="D76" s="34">
        <v>369</v>
      </c>
      <c r="E76" s="35">
        <v>0</v>
      </c>
      <c r="F76" s="36">
        <v>226.8</v>
      </c>
      <c r="G76" s="33">
        <v>0</v>
      </c>
      <c r="H76" s="33">
        <v>226.8</v>
      </c>
      <c r="I76" s="33"/>
      <c r="J76" s="32">
        <v>244.2</v>
      </c>
      <c r="K76" s="32" t="s">
        <v>149</v>
      </c>
      <c r="L76" s="32">
        <v>244.2</v>
      </c>
    </row>
    <row r="77" spans="1:12" ht="25.5" x14ac:dyDescent="0.25">
      <c r="A77" s="20">
        <v>71</v>
      </c>
      <c r="B77" s="57" t="s">
        <v>156</v>
      </c>
      <c r="C77" s="34">
        <v>0</v>
      </c>
      <c r="D77" s="34">
        <v>0</v>
      </c>
      <c r="E77" s="35">
        <v>0</v>
      </c>
      <c r="F77" s="36">
        <v>894</v>
      </c>
      <c r="G77" s="33">
        <v>0</v>
      </c>
      <c r="H77" s="33">
        <v>894</v>
      </c>
      <c r="I77" s="33">
        <v>0</v>
      </c>
      <c r="J77" s="32">
        <v>311</v>
      </c>
      <c r="K77" s="32">
        <v>5.5</v>
      </c>
      <c r="L77" s="32">
        <v>316.5</v>
      </c>
    </row>
    <row r="78" spans="1:12" ht="25.5" x14ac:dyDescent="0.25">
      <c r="A78" s="20">
        <v>72</v>
      </c>
      <c r="B78" s="57" t="s">
        <v>157</v>
      </c>
      <c r="C78" s="34">
        <v>0</v>
      </c>
      <c r="D78" s="34">
        <v>0</v>
      </c>
      <c r="E78" s="35">
        <v>0</v>
      </c>
      <c r="F78" s="36">
        <v>0</v>
      </c>
      <c r="G78" s="33">
        <v>0</v>
      </c>
      <c r="H78" s="33">
        <v>0</v>
      </c>
      <c r="I78" s="33">
        <v>0</v>
      </c>
      <c r="J78" s="32">
        <v>0</v>
      </c>
      <c r="K78" s="32">
        <v>0</v>
      </c>
      <c r="L78" s="32">
        <v>0</v>
      </c>
    </row>
    <row r="79" spans="1:12" s="16" customFormat="1" ht="14.25" x14ac:dyDescent="0.2">
      <c r="A79" s="15"/>
      <c r="B79" s="8" t="s">
        <v>104</v>
      </c>
      <c r="C79" s="34">
        <f>SUM(C7:C78)</f>
        <v>37504.732340000002</v>
      </c>
      <c r="D79" s="34">
        <f>SUM(D7:D78)</f>
        <v>37504.732340000002</v>
      </c>
      <c r="E79" s="31">
        <f t="shared" ref="E79:I79" si="5">SUM(E7:E72)</f>
        <v>0</v>
      </c>
      <c r="F79" s="31">
        <f>SUM(F7:F78)</f>
        <v>2062.59843</v>
      </c>
      <c r="G79" s="31">
        <f t="shared" si="5"/>
        <v>0</v>
      </c>
      <c r="H79" s="31">
        <f>SUM(H74:H78)</f>
        <v>2062.6</v>
      </c>
      <c r="I79" s="31">
        <f t="shared" si="5"/>
        <v>0</v>
      </c>
      <c r="J79" s="31">
        <f>SUM(J7:J78)</f>
        <v>81174.167059999963</v>
      </c>
      <c r="K79" s="31">
        <f>SUM(K7:K78)</f>
        <v>40.554519999999997</v>
      </c>
      <c r="L79" s="31">
        <f>SUM(L7:L78)</f>
        <v>81214.721879999968</v>
      </c>
    </row>
  </sheetData>
  <mergeCells count="6">
    <mergeCell ref="D2:I2"/>
    <mergeCell ref="J5:L5"/>
    <mergeCell ref="A5:A6"/>
    <mergeCell ref="B5:B6"/>
    <mergeCell ref="C5:E5"/>
    <mergeCell ref="F5:I5"/>
  </mergeCells>
  <pageMargins left="0.25" right="0.25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80"/>
  <sheetViews>
    <sheetView zoomScale="110" zoomScaleNormal="11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2" sqref="B12"/>
    </sheetView>
  </sheetViews>
  <sheetFormatPr defaultRowHeight="15" x14ac:dyDescent="0.25"/>
  <cols>
    <col min="1" max="1" width="4.42578125" style="11" bestFit="1" customWidth="1"/>
    <col min="2" max="2" width="43.85546875" style="27" customWidth="1"/>
    <col min="3" max="3" width="11.42578125" style="11" customWidth="1"/>
    <col min="4" max="4" width="10" style="11" customWidth="1"/>
    <col min="5" max="5" width="13.140625" style="11" customWidth="1"/>
    <col min="6" max="6" width="14.28515625" style="11" customWidth="1"/>
    <col min="7" max="7" width="19.140625" style="11" customWidth="1"/>
    <col min="8" max="8" width="16.5703125" style="11" customWidth="1"/>
    <col min="9" max="16384" width="9.140625" style="11"/>
  </cols>
  <sheetData>
    <row r="1" spans="1:8" ht="15.75" x14ac:dyDescent="0.25">
      <c r="H1" s="40" t="s">
        <v>114</v>
      </c>
    </row>
    <row r="2" spans="1:8" ht="37.5" customHeight="1" x14ac:dyDescent="0.25">
      <c r="B2" s="164" t="s">
        <v>159</v>
      </c>
      <c r="C2" s="164"/>
      <c r="D2" s="164"/>
      <c r="E2" s="164"/>
      <c r="F2" s="164"/>
      <c r="G2" s="164"/>
    </row>
    <row r="5" spans="1:8" s="3" customFormat="1" ht="15.75" customHeight="1" x14ac:dyDescent="0.25">
      <c r="A5" s="155" t="s">
        <v>60</v>
      </c>
      <c r="B5" s="155" t="s">
        <v>68</v>
      </c>
      <c r="C5" s="155" t="s">
        <v>124</v>
      </c>
      <c r="D5" s="155"/>
      <c r="E5" s="155"/>
      <c r="F5" s="155" t="s">
        <v>125</v>
      </c>
      <c r="G5" s="155"/>
      <c r="H5" s="155" t="s">
        <v>99</v>
      </c>
    </row>
    <row r="6" spans="1:8" s="3" customFormat="1" x14ac:dyDescent="0.25">
      <c r="A6" s="155"/>
      <c r="B6" s="155"/>
      <c r="C6" s="155" t="s">
        <v>0</v>
      </c>
      <c r="D6" s="155" t="s">
        <v>100</v>
      </c>
      <c r="E6" s="155"/>
      <c r="F6" s="155" t="s">
        <v>0</v>
      </c>
      <c r="G6" s="155" t="s">
        <v>101</v>
      </c>
      <c r="H6" s="155"/>
    </row>
    <row r="7" spans="1:8" s="3" customFormat="1" ht="36" x14ac:dyDescent="0.25">
      <c r="A7" s="155"/>
      <c r="B7" s="155"/>
      <c r="C7" s="155"/>
      <c r="D7" s="18" t="s">
        <v>0</v>
      </c>
      <c r="E7" s="18" t="s">
        <v>102</v>
      </c>
      <c r="F7" s="155"/>
      <c r="G7" s="155"/>
      <c r="H7" s="155"/>
    </row>
    <row r="8" spans="1:8" ht="24" x14ac:dyDescent="0.25">
      <c r="A8" s="20">
        <v>1</v>
      </c>
      <c r="B8" s="55" t="s">
        <v>12</v>
      </c>
      <c r="C8" s="37">
        <v>81.555000000000007</v>
      </c>
      <c r="D8" s="37">
        <v>0</v>
      </c>
      <c r="E8" s="37">
        <v>0</v>
      </c>
      <c r="F8" s="37">
        <v>5.21</v>
      </c>
      <c r="G8" s="37">
        <v>0</v>
      </c>
      <c r="H8" s="37">
        <v>0</v>
      </c>
    </row>
    <row r="9" spans="1:8" x14ac:dyDescent="0.25">
      <c r="A9" s="20">
        <v>2</v>
      </c>
      <c r="B9" s="55" t="s">
        <v>13</v>
      </c>
      <c r="C9" s="37">
        <v>0</v>
      </c>
      <c r="D9" s="37">
        <v>0</v>
      </c>
      <c r="E9" s="37">
        <v>0</v>
      </c>
      <c r="F9" s="37">
        <v>9.5536999999999992</v>
      </c>
      <c r="G9" s="37">
        <v>0</v>
      </c>
      <c r="H9" s="37">
        <v>0</v>
      </c>
    </row>
    <row r="10" spans="1:8" x14ac:dyDescent="0.25">
      <c r="A10" s="20">
        <v>3</v>
      </c>
      <c r="B10" s="55" t="s">
        <v>14</v>
      </c>
      <c r="C10" s="37">
        <v>11.52214</v>
      </c>
      <c r="D10" s="37">
        <v>0</v>
      </c>
      <c r="E10" s="37">
        <v>0</v>
      </c>
      <c r="F10" s="37">
        <v>0.69906999999999997</v>
      </c>
      <c r="G10" s="37">
        <v>0</v>
      </c>
      <c r="H10" s="37">
        <v>0</v>
      </c>
    </row>
    <row r="11" spans="1:8" x14ac:dyDescent="0.25">
      <c r="A11" s="20">
        <v>4</v>
      </c>
      <c r="B11" s="55" t="s">
        <v>15</v>
      </c>
      <c r="C11" s="37">
        <v>93.009</v>
      </c>
      <c r="D11" s="37">
        <v>0</v>
      </c>
      <c r="E11" s="37">
        <v>0</v>
      </c>
      <c r="F11" s="37">
        <v>17.036999999999999</v>
      </c>
      <c r="G11" s="37">
        <v>0</v>
      </c>
      <c r="H11" s="37">
        <v>0</v>
      </c>
    </row>
    <row r="12" spans="1:8" ht="24" x14ac:dyDescent="0.25">
      <c r="A12" s="20">
        <v>5</v>
      </c>
      <c r="B12" s="55" t="s">
        <v>16</v>
      </c>
      <c r="C12" s="37">
        <v>113.10189</v>
      </c>
      <c r="D12" s="37">
        <v>0</v>
      </c>
      <c r="E12" s="37">
        <v>0</v>
      </c>
      <c r="F12" s="37">
        <v>24.20074</v>
      </c>
      <c r="G12" s="37">
        <v>0</v>
      </c>
      <c r="H12" s="37">
        <v>0</v>
      </c>
    </row>
    <row r="13" spans="1:8" ht="24" x14ac:dyDescent="0.25">
      <c r="A13" s="20">
        <v>6</v>
      </c>
      <c r="B13" s="55" t="s">
        <v>17</v>
      </c>
      <c r="C13" s="37">
        <v>147.34989999999999</v>
      </c>
      <c r="D13" s="37">
        <v>0</v>
      </c>
      <c r="E13" s="37">
        <v>0</v>
      </c>
      <c r="F13" s="37">
        <v>38.997430000000001</v>
      </c>
      <c r="G13" s="37">
        <v>0</v>
      </c>
      <c r="H13" s="37">
        <v>0</v>
      </c>
    </row>
    <row r="14" spans="1:8" x14ac:dyDescent="0.25">
      <c r="A14" s="20">
        <v>7</v>
      </c>
      <c r="B14" s="55" t="s">
        <v>129</v>
      </c>
      <c r="C14" s="37">
        <v>46.089669999999998</v>
      </c>
      <c r="D14" s="37">
        <v>0</v>
      </c>
      <c r="E14" s="37">
        <v>0</v>
      </c>
      <c r="F14" s="37">
        <v>324.65244999999999</v>
      </c>
      <c r="G14" s="37">
        <v>0</v>
      </c>
      <c r="H14" s="37">
        <v>0</v>
      </c>
    </row>
    <row r="15" spans="1:8" x14ac:dyDescent="0.25">
      <c r="A15" s="20">
        <v>8</v>
      </c>
      <c r="B15" s="55" t="s">
        <v>18</v>
      </c>
      <c r="C15" s="37">
        <v>0</v>
      </c>
      <c r="D15" s="37">
        <v>0</v>
      </c>
      <c r="E15" s="37">
        <v>0</v>
      </c>
      <c r="F15" s="37">
        <v>241.79691</v>
      </c>
      <c r="G15" s="37">
        <v>0</v>
      </c>
      <c r="H15" s="37">
        <v>0</v>
      </c>
    </row>
    <row r="16" spans="1:8" x14ac:dyDescent="0.25">
      <c r="A16" s="20">
        <v>9</v>
      </c>
      <c r="B16" s="55" t="s">
        <v>19</v>
      </c>
      <c r="C16" s="37">
        <v>44.872709999999998</v>
      </c>
      <c r="D16" s="37">
        <v>0</v>
      </c>
      <c r="E16" s="37">
        <v>0</v>
      </c>
      <c r="F16" s="37">
        <v>22.281849999999999</v>
      </c>
      <c r="G16" s="37">
        <v>0</v>
      </c>
      <c r="H16" s="37">
        <v>0</v>
      </c>
    </row>
    <row r="17" spans="1:8" x14ac:dyDescent="0.25">
      <c r="A17" s="20">
        <v>10</v>
      </c>
      <c r="B17" s="55" t="s">
        <v>20</v>
      </c>
      <c r="C17" s="37">
        <v>8.1669599999999996</v>
      </c>
      <c r="D17" s="37">
        <v>0</v>
      </c>
      <c r="E17" s="37">
        <v>0</v>
      </c>
      <c r="F17" s="37">
        <v>52.725900000000003</v>
      </c>
      <c r="G17" s="37">
        <v>0</v>
      </c>
      <c r="H17" s="37">
        <v>0</v>
      </c>
    </row>
    <row r="18" spans="1:8" x14ac:dyDescent="0.25">
      <c r="A18" s="20">
        <v>11</v>
      </c>
      <c r="B18" s="55" t="s">
        <v>21</v>
      </c>
      <c r="C18" s="37">
        <v>23.480699999999999</v>
      </c>
      <c r="D18" s="37">
        <v>0</v>
      </c>
      <c r="E18" s="37">
        <v>0</v>
      </c>
      <c r="F18" s="37">
        <v>6.2637999999999998</v>
      </c>
      <c r="G18" s="37">
        <v>0</v>
      </c>
      <c r="H18" s="37">
        <v>0</v>
      </c>
    </row>
    <row r="19" spans="1:8" x14ac:dyDescent="0.25">
      <c r="A19" s="20">
        <v>12</v>
      </c>
      <c r="B19" s="55" t="s">
        <v>22</v>
      </c>
      <c r="C19" s="37">
        <v>184.47200000000001</v>
      </c>
      <c r="D19" s="37">
        <v>0</v>
      </c>
      <c r="E19" s="37">
        <v>0</v>
      </c>
      <c r="F19" s="37">
        <v>18.170999999999999</v>
      </c>
      <c r="G19" s="37">
        <v>0</v>
      </c>
      <c r="H19" s="37">
        <v>0</v>
      </c>
    </row>
    <row r="20" spans="1:8" x14ac:dyDescent="0.25">
      <c r="A20" s="20">
        <v>13</v>
      </c>
      <c r="B20" s="55" t="s">
        <v>23</v>
      </c>
      <c r="C20" s="37">
        <v>1.6970400000000001</v>
      </c>
      <c r="D20" s="37">
        <v>0</v>
      </c>
      <c r="E20" s="37">
        <v>0</v>
      </c>
      <c r="F20" s="37">
        <v>34.737000000000002</v>
      </c>
      <c r="G20" s="37">
        <v>0</v>
      </c>
      <c r="H20" s="37">
        <v>0</v>
      </c>
    </row>
    <row r="21" spans="1:8" x14ac:dyDescent="0.25">
      <c r="A21" s="20">
        <v>14</v>
      </c>
      <c r="B21" s="55" t="s">
        <v>24</v>
      </c>
      <c r="C21" s="37">
        <v>149.95971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</row>
    <row r="22" spans="1:8" ht="24" x14ac:dyDescent="0.25">
      <c r="A22" s="20">
        <v>15</v>
      </c>
      <c r="B22" s="55" t="s">
        <v>121</v>
      </c>
      <c r="C22" s="37">
        <v>28.701930000000001</v>
      </c>
      <c r="D22" s="37">
        <v>0</v>
      </c>
      <c r="E22" s="37">
        <v>0</v>
      </c>
      <c r="F22" s="37">
        <v>40.432099999999998</v>
      </c>
      <c r="G22" s="37"/>
      <c r="H22" s="37"/>
    </row>
    <row r="23" spans="1:8" ht="24" x14ac:dyDescent="0.25">
      <c r="A23" s="20">
        <v>16</v>
      </c>
      <c r="B23" s="55" t="s">
        <v>132</v>
      </c>
      <c r="C23" s="37">
        <v>67.832300000000004</v>
      </c>
      <c r="D23" s="37">
        <v>0</v>
      </c>
      <c r="E23" s="37">
        <v>0</v>
      </c>
      <c r="F23" s="37">
        <v>30.40278</v>
      </c>
      <c r="G23" s="37">
        <v>0</v>
      </c>
      <c r="H23" s="37">
        <v>0</v>
      </c>
    </row>
    <row r="24" spans="1:8" ht="24" x14ac:dyDescent="0.25">
      <c r="A24" s="20">
        <v>17</v>
      </c>
      <c r="B24" s="55" t="s">
        <v>25</v>
      </c>
      <c r="C24" s="37">
        <v>32.118130000000001</v>
      </c>
      <c r="D24" s="37">
        <v>0</v>
      </c>
      <c r="E24" s="37">
        <v>0</v>
      </c>
      <c r="F24" s="37">
        <v>18.833549999999999</v>
      </c>
      <c r="G24" s="37">
        <v>0</v>
      </c>
      <c r="H24" s="37">
        <v>0</v>
      </c>
    </row>
    <row r="25" spans="1:8" x14ac:dyDescent="0.25">
      <c r="A25" s="20">
        <v>18</v>
      </c>
      <c r="B25" s="55" t="s">
        <v>26</v>
      </c>
      <c r="C25" s="37">
        <v>123.82344000000001</v>
      </c>
      <c r="D25" s="37">
        <v>0</v>
      </c>
      <c r="E25" s="37">
        <v>0</v>
      </c>
      <c r="F25" s="37">
        <v>26.341609999999999</v>
      </c>
      <c r="G25" s="37">
        <v>0</v>
      </c>
      <c r="H25" s="37">
        <v>0</v>
      </c>
    </row>
    <row r="26" spans="1:8" ht="24" x14ac:dyDescent="0.25">
      <c r="A26" s="20">
        <v>19</v>
      </c>
      <c r="B26" s="55" t="s">
        <v>27</v>
      </c>
      <c r="C26" s="37">
        <v>34.192999999999998</v>
      </c>
      <c r="D26" s="37">
        <v>0</v>
      </c>
      <c r="E26" s="37">
        <v>0</v>
      </c>
      <c r="F26" s="37">
        <v>13.635999999999999</v>
      </c>
      <c r="G26" s="37">
        <v>0</v>
      </c>
      <c r="H26" s="37">
        <v>0</v>
      </c>
    </row>
    <row r="27" spans="1:8" x14ac:dyDescent="0.25">
      <c r="A27" s="20">
        <v>20</v>
      </c>
      <c r="B27" s="55" t="s">
        <v>28</v>
      </c>
      <c r="C27" s="37">
        <v>17.573360000000001</v>
      </c>
      <c r="D27" s="37">
        <v>0</v>
      </c>
      <c r="E27" s="37">
        <v>0</v>
      </c>
      <c r="F27" s="37">
        <v>95.827449999999999</v>
      </c>
      <c r="G27" s="37">
        <v>0</v>
      </c>
      <c r="H27" s="37">
        <v>0</v>
      </c>
    </row>
    <row r="28" spans="1:8" x14ac:dyDescent="0.25">
      <c r="A28" s="20">
        <v>21</v>
      </c>
      <c r="B28" s="55" t="s">
        <v>29</v>
      </c>
      <c r="C28" s="37">
        <v>1.61652</v>
      </c>
      <c r="D28" s="37">
        <v>0</v>
      </c>
      <c r="E28" s="37">
        <v>0</v>
      </c>
      <c r="F28" s="37">
        <v>14.99713</v>
      </c>
      <c r="G28" s="37">
        <v>0</v>
      </c>
      <c r="H28" s="37">
        <v>0</v>
      </c>
    </row>
    <row r="29" spans="1:8" x14ac:dyDescent="0.25">
      <c r="A29" s="20">
        <v>22</v>
      </c>
      <c r="B29" s="55" t="s">
        <v>30</v>
      </c>
      <c r="C29" s="37">
        <v>0.32096000000000002</v>
      </c>
      <c r="D29" s="37">
        <v>0</v>
      </c>
      <c r="E29" s="37">
        <v>0</v>
      </c>
      <c r="F29" s="37">
        <v>17.263559999999998</v>
      </c>
      <c r="G29" s="37">
        <v>0</v>
      </c>
      <c r="H29" s="37">
        <v>0</v>
      </c>
    </row>
    <row r="30" spans="1:8" x14ac:dyDescent="0.25">
      <c r="A30" s="20">
        <v>23</v>
      </c>
      <c r="B30" s="55" t="s">
        <v>31</v>
      </c>
      <c r="C30" s="37">
        <v>25.06</v>
      </c>
      <c r="D30" s="37">
        <v>0</v>
      </c>
      <c r="E30" s="37">
        <v>0</v>
      </c>
      <c r="F30" s="37">
        <v>5.8000000000000003E-2</v>
      </c>
      <c r="G30" s="37">
        <v>0</v>
      </c>
      <c r="H30" s="37">
        <v>0</v>
      </c>
    </row>
    <row r="31" spans="1:8" x14ac:dyDescent="0.25">
      <c r="A31" s="20">
        <v>24</v>
      </c>
      <c r="B31" s="55" t="s">
        <v>32</v>
      </c>
      <c r="C31" s="37">
        <v>43.8</v>
      </c>
      <c r="D31" s="37">
        <v>0</v>
      </c>
      <c r="E31" s="37">
        <v>0</v>
      </c>
      <c r="F31" s="37">
        <v>36.6</v>
      </c>
      <c r="G31" s="37">
        <v>0</v>
      </c>
      <c r="H31" s="37">
        <v>0</v>
      </c>
    </row>
    <row r="32" spans="1:8" x14ac:dyDescent="0.25">
      <c r="A32" s="20">
        <v>25</v>
      </c>
      <c r="B32" s="55" t="s">
        <v>33</v>
      </c>
      <c r="C32" s="37">
        <v>5.9750699999999997</v>
      </c>
      <c r="D32" s="37">
        <v>0</v>
      </c>
      <c r="E32" s="37">
        <v>0</v>
      </c>
      <c r="F32" s="37">
        <v>21.489909999999998</v>
      </c>
      <c r="G32" s="37">
        <v>0</v>
      </c>
      <c r="H32" s="37">
        <v>0</v>
      </c>
    </row>
    <row r="33" spans="1:8" x14ac:dyDescent="0.25">
      <c r="A33" s="20">
        <v>26</v>
      </c>
      <c r="B33" s="55" t="s">
        <v>133</v>
      </c>
      <c r="C33" s="37">
        <v>0</v>
      </c>
      <c r="D33" s="37">
        <v>0</v>
      </c>
      <c r="E33" s="37">
        <v>0</v>
      </c>
      <c r="F33" s="37">
        <v>54.4</v>
      </c>
      <c r="G33" s="37">
        <v>0</v>
      </c>
      <c r="H33" s="37">
        <v>0</v>
      </c>
    </row>
    <row r="34" spans="1:8" x14ac:dyDescent="0.25">
      <c r="A34" s="20">
        <v>27</v>
      </c>
      <c r="B34" s="55" t="s">
        <v>34</v>
      </c>
      <c r="C34" s="37">
        <v>145.44611</v>
      </c>
      <c r="D34" s="37">
        <v>0</v>
      </c>
      <c r="E34" s="37">
        <v>0</v>
      </c>
      <c r="F34" s="37">
        <v>12.16432</v>
      </c>
      <c r="G34" s="37">
        <v>0</v>
      </c>
      <c r="H34" s="37">
        <v>0</v>
      </c>
    </row>
    <row r="35" spans="1:8" x14ac:dyDescent="0.25">
      <c r="A35" s="20">
        <v>28</v>
      </c>
      <c r="B35" s="55" t="s">
        <v>35</v>
      </c>
      <c r="C35" s="37">
        <v>86.775949999999995</v>
      </c>
      <c r="D35" s="37">
        <v>0</v>
      </c>
      <c r="E35" s="37">
        <v>0</v>
      </c>
      <c r="F35" s="37">
        <f>4.88534+4.80377</f>
        <v>9.6891099999999994</v>
      </c>
      <c r="G35" s="37">
        <v>0</v>
      </c>
      <c r="H35" s="37">
        <v>0</v>
      </c>
    </row>
    <row r="36" spans="1:8" x14ac:dyDescent="0.25">
      <c r="A36" s="20">
        <v>29</v>
      </c>
      <c r="B36" s="55" t="s">
        <v>134</v>
      </c>
      <c r="C36" s="37">
        <v>50.476089999999999</v>
      </c>
      <c r="D36" s="37">
        <v>0</v>
      </c>
      <c r="E36" s="37">
        <v>0</v>
      </c>
      <c r="F36" s="37">
        <v>136.81829999999999</v>
      </c>
      <c r="G36" s="37">
        <v>0</v>
      </c>
      <c r="H36" s="37">
        <v>0</v>
      </c>
    </row>
    <row r="37" spans="1:8" x14ac:dyDescent="0.25">
      <c r="A37" s="20">
        <v>30</v>
      </c>
      <c r="B37" s="55" t="s">
        <v>36</v>
      </c>
      <c r="C37" s="37">
        <v>42.170270000000002</v>
      </c>
      <c r="D37" s="37">
        <v>0</v>
      </c>
      <c r="E37" s="37">
        <v>0</v>
      </c>
      <c r="F37" s="37">
        <v>0.9335</v>
      </c>
      <c r="G37" s="37">
        <v>0</v>
      </c>
      <c r="H37" s="37">
        <v>0</v>
      </c>
    </row>
    <row r="38" spans="1:8" ht="24" x14ac:dyDescent="0.25">
      <c r="A38" s="20">
        <v>31</v>
      </c>
      <c r="B38" s="55" t="s">
        <v>135</v>
      </c>
      <c r="C38" s="37">
        <v>121.17892999999999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</row>
    <row r="39" spans="1:8" x14ac:dyDescent="0.25">
      <c r="A39" s="20">
        <v>32</v>
      </c>
      <c r="B39" s="55" t="s">
        <v>37</v>
      </c>
      <c r="C39" s="37">
        <v>21.84451</v>
      </c>
      <c r="D39" s="37">
        <v>0</v>
      </c>
      <c r="E39" s="37">
        <v>0</v>
      </c>
      <c r="F39" s="37">
        <v>92.471980000000002</v>
      </c>
      <c r="G39" s="37">
        <v>0</v>
      </c>
      <c r="H39" s="37">
        <v>0</v>
      </c>
    </row>
    <row r="40" spans="1:8" ht="24" x14ac:dyDescent="0.25">
      <c r="A40" s="20">
        <v>33</v>
      </c>
      <c r="B40" s="55" t="s">
        <v>38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</row>
    <row r="41" spans="1:8" ht="24" x14ac:dyDescent="0.25">
      <c r="A41" s="20">
        <v>34</v>
      </c>
      <c r="B41" s="55" t="s">
        <v>39</v>
      </c>
      <c r="C41" s="37">
        <v>90.2</v>
      </c>
      <c r="D41" s="37">
        <v>0</v>
      </c>
      <c r="E41" s="37">
        <v>0</v>
      </c>
      <c r="F41" s="37">
        <v>266.7</v>
      </c>
      <c r="G41" s="37">
        <v>0</v>
      </c>
      <c r="H41" s="37">
        <v>0</v>
      </c>
    </row>
    <row r="42" spans="1:8" x14ac:dyDescent="0.25">
      <c r="A42" s="20">
        <v>35</v>
      </c>
      <c r="B42" s="55" t="s">
        <v>40</v>
      </c>
      <c r="C42" s="37">
        <v>5.35</v>
      </c>
      <c r="D42" s="37">
        <v>0</v>
      </c>
      <c r="E42" s="37">
        <v>0</v>
      </c>
      <c r="F42" s="37">
        <v>7.74</v>
      </c>
      <c r="G42" s="37">
        <v>0</v>
      </c>
      <c r="H42" s="37">
        <v>0</v>
      </c>
    </row>
    <row r="43" spans="1:8" x14ac:dyDescent="0.25">
      <c r="A43" s="20">
        <v>36</v>
      </c>
      <c r="B43" s="55" t="s">
        <v>41</v>
      </c>
      <c r="C43" s="37">
        <v>44.62932</v>
      </c>
      <c r="D43" s="37">
        <v>0</v>
      </c>
      <c r="E43" s="37">
        <v>0</v>
      </c>
      <c r="F43" s="37">
        <v>32.72634</v>
      </c>
      <c r="G43" s="37">
        <v>0</v>
      </c>
      <c r="H43" s="37">
        <v>0</v>
      </c>
    </row>
    <row r="44" spans="1:8" x14ac:dyDescent="0.25">
      <c r="A44" s="20">
        <v>37</v>
      </c>
      <c r="B44" s="55" t="s">
        <v>42</v>
      </c>
      <c r="C44" s="37">
        <v>0</v>
      </c>
      <c r="D44" s="37">
        <v>0</v>
      </c>
      <c r="E44" s="37">
        <v>0</v>
      </c>
      <c r="F44" s="37">
        <v>86.660022999999995</v>
      </c>
      <c r="G44" s="37">
        <v>0</v>
      </c>
      <c r="H44" s="37">
        <v>0</v>
      </c>
    </row>
    <row r="45" spans="1:8" x14ac:dyDescent="0.25">
      <c r="A45" s="20">
        <v>38</v>
      </c>
      <c r="B45" s="55" t="s">
        <v>43</v>
      </c>
      <c r="C45" s="37">
        <v>104.26703000000001</v>
      </c>
      <c r="D45" s="37">
        <v>0</v>
      </c>
      <c r="E45" s="37">
        <v>0</v>
      </c>
      <c r="F45" s="37">
        <v>18.247610000000002</v>
      </c>
      <c r="G45" s="37">
        <v>0</v>
      </c>
      <c r="H45" s="37">
        <v>0</v>
      </c>
    </row>
    <row r="46" spans="1:8" x14ac:dyDescent="0.25">
      <c r="A46" s="20">
        <v>39</v>
      </c>
      <c r="B46" s="55" t="s">
        <v>44</v>
      </c>
      <c r="C46" s="37">
        <v>119.5063</v>
      </c>
      <c r="D46" s="37">
        <v>0</v>
      </c>
      <c r="E46" s="37">
        <v>0</v>
      </c>
      <c r="F46" s="37">
        <v>2.742</v>
      </c>
      <c r="G46" s="37">
        <v>0</v>
      </c>
      <c r="H46" s="37">
        <v>0</v>
      </c>
    </row>
    <row r="47" spans="1:8" x14ac:dyDescent="0.25">
      <c r="A47" s="20">
        <v>40</v>
      </c>
      <c r="B47" s="55" t="s">
        <v>120</v>
      </c>
      <c r="C47" s="37">
        <v>84</v>
      </c>
      <c r="D47" s="37">
        <v>0</v>
      </c>
      <c r="E47" s="37">
        <v>0</v>
      </c>
      <c r="F47" s="37">
        <v>216.5</v>
      </c>
      <c r="G47" s="37">
        <v>0</v>
      </c>
      <c r="H47" s="37">
        <v>0</v>
      </c>
    </row>
    <row r="48" spans="1:8" x14ac:dyDescent="0.25">
      <c r="A48" s="20">
        <v>41</v>
      </c>
      <c r="B48" s="55" t="s">
        <v>136</v>
      </c>
      <c r="C48" s="37"/>
      <c r="D48" s="37">
        <v>0</v>
      </c>
      <c r="E48" s="37">
        <v>0</v>
      </c>
      <c r="F48" s="37"/>
      <c r="G48" s="37">
        <v>0</v>
      </c>
      <c r="H48" s="37">
        <v>0</v>
      </c>
    </row>
    <row r="49" spans="1:8" x14ac:dyDescent="0.25">
      <c r="A49" s="20">
        <v>42</v>
      </c>
      <c r="B49" s="55" t="s">
        <v>45</v>
      </c>
      <c r="C49" s="37"/>
      <c r="D49" s="37">
        <v>0</v>
      </c>
      <c r="E49" s="37">
        <v>0</v>
      </c>
      <c r="F49" s="37"/>
      <c r="G49" s="37">
        <v>0</v>
      </c>
      <c r="H49" s="37">
        <v>0</v>
      </c>
    </row>
    <row r="50" spans="1:8" x14ac:dyDescent="0.25">
      <c r="A50" s="20">
        <v>43</v>
      </c>
      <c r="B50" s="55" t="s">
        <v>46</v>
      </c>
      <c r="C50" s="37">
        <v>160.83877000000001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</row>
    <row r="51" spans="1:8" x14ac:dyDescent="0.25">
      <c r="A51" s="20">
        <v>44</v>
      </c>
      <c r="B51" s="55" t="s">
        <v>47</v>
      </c>
      <c r="C51" s="37">
        <v>17.062000000000001</v>
      </c>
      <c r="D51" s="37">
        <v>0</v>
      </c>
      <c r="E51" s="37">
        <v>0</v>
      </c>
      <c r="F51" s="37">
        <v>68.872</v>
      </c>
      <c r="G51" s="37">
        <v>0</v>
      </c>
      <c r="H51" s="37">
        <v>0</v>
      </c>
    </row>
    <row r="52" spans="1:8" x14ac:dyDescent="0.25">
      <c r="A52" s="20">
        <v>45</v>
      </c>
      <c r="B52" s="55" t="s">
        <v>48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</row>
    <row r="53" spans="1:8" x14ac:dyDescent="0.25">
      <c r="A53" s="20">
        <v>46</v>
      </c>
      <c r="B53" s="55" t="s">
        <v>49</v>
      </c>
      <c r="C53" s="37">
        <v>15</v>
      </c>
      <c r="D53" s="37">
        <v>0</v>
      </c>
      <c r="E53" s="37">
        <v>0</v>
      </c>
      <c r="F53" s="37">
        <v>9.9511400000000005</v>
      </c>
      <c r="G53" s="37">
        <v>0</v>
      </c>
      <c r="H53" s="37">
        <v>0</v>
      </c>
    </row>
    <row r="54" spans="1:8" x14ac:dyDescent="0.25">
      <c r="A54" s="20">
        <v>47</v>
      </c>
      <c r="B54" s="55" t="s">
        <v>50</v>
      </c>
      <c r="C54" s="37">
        <v>0</v>
      </c>
      <c r="D54" s="37">
        <v>0</v>
      </c>
      <c r="E54" s="37">
        <v>0</v>
      </c>
      <c r="F54" s="37">
        <v>185.44910999999999</v>
      </c>
      <c r="G54" s="37">
        <v>0</v>
      </c>
      <c r="H54" s="37">
        <v>0</v>
      </c>
    </row>
    <row r="55" spans="1:8" x14ac:dyDescent="0.25">
      <c r="A55" s="20">
        <v>48</v>
      </c>
      <c r="B55" s="55" t="s">
        <v>51</v>
      </c>
      <c r="C55" s="37">
        <v>0</v>
      </c>
      <c r="D55" s="37">
        <v>0</v>
      </c>
      <c r="E55" s="37">
        <v>0</v>
      </c>
      <c r="F55" s="37">
        <v>21.23631</v>
      </c>
      <c r="G55" s="37">
        <v>0</v>
      </c>
      <c r="H55" s="37">
        <v>0</v>
      </c>
    </row>
    <row r="56" spans="1:8" x14ac:dyDescent="0.25">
      <c r="A56" s="20">
        <v>49</v>
      </c>
      <c r="B56" s="55" t="s">
        <v>52</v>
      </c>
      <c r="C56" s="37">
        <v>0</v>
      </c>
      <c r="D56" s="37">
        <v>0</v>
      </c>
      <c r="E56" s="37">
        <v>0</v>
      </c>
      <c r="F56" s="37">
        <v>76.485759999999999</v>
      </c>
      <c r="G56" s="37">
        <v>0</v>
      </c>
      <c r="H56" s="37">
        <v>0</v>
      </c>
    </row>
    <row r="57" spans="1:8" x14ac:dyDescent="0.25">
      <c r="A57" s="20">
        <v>50</v>
      </c>
      <c r="B57" s="55" t="s">
        <v>53</v>
      </c>
      <c r="C57" s="37"/>
      <c r="D57" s="37">
        <v>0</v>
      </c>
      <c r="E57" s="37">
        <v>0</v>
      </c>
      <c r="F57" s="37"/>
      <c r="G57" s="37">
        <v>0</v>
      </c>
      <c r="H57" s="37">
        <v>0</v>
      </c>
    </row>
    <row r="58" spans="1:8" x14ac:dyDescent="0.25">
      <c r="A58" s="20">
        <v>51</v>
      </c>
      <c r="B58" s="55" t="s">
        <v>137</v>
      </c>
      <c r="C58" s="37">
        <v>218.35718</v>
      </c>
      <c r="D58" s="37">
        <v>0</v>
      </c>
      <c r="E58" s="37">
        <v>0</v>
      </c>
      <c r="F58" s="37">
        <v>77.118660000000006</v>
      </c>
      <c r="G58" s="37">
        <v>0</v>
      </c>
      <c r="H58" s="37">
        <v>0</v>
      </c>
    </row>
    <row r="59" spans="1:8" x14ac:dyDescent="0.25">
      <c r="A59" s="20">
        <v>52</v>
      </c>
      <c r="B59" s="55" t="s">
        <v>54</v>
      </c>
      <c r="C59" s="37">
        <v>3.8056999999999999</v>
      </c>
      <c r="D59" s="37">
        <v>0</v>
      </c>
      <c r="E59" s="37">
        <v>0</v>
      </c>
      <c r="F59" s="37">
        <v>99.290679999999995</v>
      </c>
      <c r="G59" s="37">
        <v>0</v>
      </c>
      <c r="H59" s="37">
        <v>0</v>
      </c>
    </row>
    <row r="60" spans="1:8" x14ac:dyDescent="0.25">
      <c r="A60" s="20">
        <v>53</v>
      </c>
      <c r="B60" s="55" t="s">
        <v>55</v>
      </c>
      <c r="C60" s="37">
        <v>9.1437600000000003</v>
      </c>
      <c r="D60" s="37">
        <v>0</v>
      </c>
      <c r="E60" s="37">
        <v>0</v>
      </c>
      <c r="F60" s="37">
        <v>1.66961</v>
      </c>
      <c r="G60" s="37">
        <v>0</v>
      </c>
      <c r="H60" s="37">
        <v>0</v>
      </c>
    </row>
    <row r="61" spans="1:8" x14ac:dyDescent="0.25">
      <c r="A61" s="20">
        <v>54</v>
      </c>
      <c r="B61" s="55" t="s">
        <v>56</v>
      </c>
      <c r="C61" s="37">
        <v>43.12</v>
      </c>
      <c r="D61" s="37">
        <v>0</v>
      </c>
      <c r="E61" s="37">
        <v>0</v>
      </c>
      <c r="F61" s="37">
        <v>31.06</v>
      </c>
      <c r="G61" s="37">
        <v>0</v>
      </c>
      <c r="H61" s="37">
        <v>0</v>
      </c>
    </row>
    <row r="62" spans="1:8" x14ac:dyDescent="0.25">
      <c r="A62" s="20">
        <v>55</v>
      </c>
      <c r="B62" s="55" t="s">
        <v>57</v>
      </c>
      <c r="C62" s="37">
        <v>0</v>
      </c>
      <c r="D62" s="37">
        <v>0</v>
      </c>
      <c r="E62" s="37">
        <v>0</v>
      </c>
      <c r="F62" s="37">
        <v>230.74880999999999</v>
      </c>
      <c r="G62" s="37">
        <v>0</v>
      </c>
      <c r="H62" s="37">
        <v>0</v>
      </c>
    </row>
    <row r="63" spans="1:8" x14ac:dyDescent="0.25">
      <c r="A63" s="20">
        <v>56</v>
      </c>
      <c r="B63" s="55" t="s">
        <v>58</v>
      </c>
      <c r="C63" s="37">
        <v>1.0880000000000001</v>
      </c>
      <c r="D63" s="37">
        <v>0</v>
      </c>
      <c r="E63" s="37">
        <v>0</v>
      </c>
      <c r="F63" s="37">
        <v>0.27900000000000003</v>
      </c>
      <c r="G63" s="37">
        <v>0</v>
      </c>
      <c r="H63" s="37">
        <v>0</v>
      </c>
    </row>
    <row r="64" spans="1:8" x14ac:dyDescent="0.25">
      <c r="A64" s="20">
        <v>57</v>
      </c>
      <c r="B64" s="55" t="s">
        <v>59</v>
      </c>
      <c r="C64" s="37">
        <v>21.377400000000002</v>
      </c>
      <c r="D64" s="37">
        <v>0</v>
      </c>
      <c r="E64" s="37">
        <v>0</v>
      </c>
      <c r="F64" s="37">
        <v>88.915049999999994</v>
      </c>
      <c r="G64" s="37">
        <v>0</v>
      </c>
      <c r="H64" s="37">
        <v>0</v>
      </c>
    </row>
    <row r="65" spans="1:8" x14ac:dyDescent="0.25">
      <c r="A65" s="20">
        <v>58</v>
      </c>
      <c r="B65" s="55" t="s">
        <v>118</v>
      </c>
      <c r="C65" s="37">
        <v>7.9768999999999997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</row>
    <row r="66" spans="1:8" x14ac:dyDescent="0.25">
      <c r="A66" s="20">
        <v>59</v>
      </c>
      <c r="B66" s="55" t="s">
        <v>138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</row>
    <row r="67" spans="1:8" x14ac:dyDescent="0.25">
      <c r="A67" s="20">
        <v>60</v>
      </c>
      <c r="B67" s="55" t="s">
        <v>139</v>
      </c>
      <c r="C67" s="37">
        <v>167.01667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</row>
    <row r="68" spans="1:8" x14ac:dyDescent="0.25">
      <c r="A68" s="20">
        <v>61</v>
      </c>
      <c r="B68" s="55" t="s">
        <v>140</v>
      </c>
      <c r="C68" s="37">
        <v>0</v>
      </c>
      <c r="D68" s="37">
        <v>0</v>
      </c>
      <c r="E68" s="37">
        <v>0</v>
      </c>
      <c r="F68" s="37">
        <v>0.11856999999999999</v>
      </c>
      <c r="G68" s="37">
        <v>0</v>
      </c>
      <c r="H68" s="37">
        <v>0</v>
      </c>
    </row>
    <row r="69" spans="1:8" x14ac:dyDescent="0.25">
      <c r="A69" s="20">
        <v>62</v>
      </c>
      <c r="B69" s="55" t="s">
        <v>141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</row>
    <row r="70" spans="1:8" x14ac:dyDescent="0.25">
      <c r="A70" s="20">
        <v>63</v>
      </c>
      <c r="B70" s="55" t="s">
        <v>119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</row>
    <row r="71" spans="1:8" x14ac:dyDescent="0.25">
      <c r="A71" s="20">
        <v>64</v>
      </c>
      <c r="B71" s="55" t="s">
        <v>142</v>
      </c>
      <c r="C71" s="37">
        <v>0</v>
      </c>
      <c r="D71" s="37">
        <v>0</v>
      </c>
      <c r="E71" s="37">
        <v>0</v>
      </c>
      <c r="F71" s="37">
        <v>2.1096599999999999</v>
      </c>
      <c r="G71" s="37">
        <v>0</v>
      </c>
      <c r="H71" s="37">
        <v>0</v>
      </c>
    </row>
    <row r="72" spans="1:8" x14ac:dyDescent="0.25">
      <c r="A72" s="20">
        <v>65</v>
      </c>
      <c r="B72" s="55" t="s">
        <v>143</v>
      </c>
      <c r="C72" s="37">
        <v>0</v>
      </c>
      <c r="D72" s="37">
        <v>0</v>
      </c>
      <c r="E72" s="37">
        <v>0</v>
      </c>
      <c r="F72" s="37">
        <v>0.94189000000000001</v>
      </c>
      <c r="G72" s="37">
        <v>0</v>
      </c>
      <c r="H72" s="37">
        <v>0</v>
      </c>
    </row>
    <row r="73" spans="1:8" x14ac:dyDescent="0.25">
      <c r="A73" s="20">
        <v>66</v>
      </c>
      <c r="B73" s="55" t="s">
        <v>144</v>
      </c>
      <c r="C73" s="37">
        <v>4.7128899999999998</v>
      </c>
      <c r="D73" s="37">
        <v>0</v>
      </c>
      <c r="E73" s="37">
        <v>0</v>
      </c>
      <c r="F73" s="37">
        <v>56.225250000000003</v>
      </c>
      <c r="G73" s="37">
        <v>0</v>
      </c>
      <c r="H73" s="37">
        <v>0</v>
      </c>
    </row>
    <row r="74" spans="1:8" ht="36" x14ac:dyDescent="0.25">
      <c r="A74" s="20">
        <v>67</v>
      </c>
      <c r="B74" s="55" t="s">
        <v>150</v>
      </c>
      <c r="C74" s="37">
        <v>2.7</v>
      </c>
      <c r="D74" s="37">
        <v>2.7</v>
      </c>
      <c r="E74" s="37">
        <v>0</v>
      </c>
      <c r="F74" s="37">
        <v>222.2</v>
      </c>
      <c r="G74" s="37">
        <v>0</v>
      </c>
      <c r="H74" s="37">
        <v>0</v>
      </c>
    </row>
    <row r="75" spans="1:8" x14ac:dyDescent="0.25">
      <c r="A75" s="20">
        <v>68</v>
      </c>
      <c r="B75" s="55" t="s">
        <v>153</v>
      </c>
      <c r="C75" s="37">
        <v>2.5621</v>
      </c>
      <c r="D75" s="37">
        <v>0</v>
      </c>
      <c r="E75" s="37">
        <v>0</v>
      </c>
      <c r="F75" s="37">
        <v>27.055700000000002</v>
      </c>
      <c r="G75" s="37">
        <v>0</v>
      </c>
      <c r="H75" s="37">
        <v>0</v>
      </c>
    </row>
    <row r="76" spans="1:8" ht="24" x14ac:dyDescent="0.25">
      <c r="A76" s="20">
        <v>69</v>
      </c>
      <c r="B76" s="55" t="s">
        <v>154</v>
      </c>
      <c r="C76" s="37">
        <v>41.296900000000001</v>
      </c>
      <c r="D76" s="37">
        <v>0</v>
      </c>
      <c r="E76" s="37">
        <v>0</v>
      </c>
      <c r="F76" s="37">
        <v>5.5449999999999999</v>
      </c>
      <c r="G76" s="37">
        <v>0</v>
      </c>
      <c r="H76" s="37">
        <v>0</v>
      </c>
    </row>
    <row r="77" spans="1:8" x14ac:dyDescent="0.25">
      <c r="A77" s="20">
        <v>70</v>
      </c>
      <c r="B77" s="55" t="s">
        <v>155</v>
      </c>
      <c r="C77" s="37">
        <v>4.2</v>
      </c>
      <c r="D77" s="37">
        <v>0</v>
      </c>
      <c r="E77" s="37">
        <v>0</v>
      </c>
      <c r="F77" s="37">
        <v>1</v>
      </c>
      <c r="G77" s="37">
        <v>0</v>
      </c>
      <c r="H77" s="37">
        <v>0</v>
      </c>
    </row>
    <row r="78" spans="1:8" x14ac:dyDescent="0.25">
      <c r="A78" s="20">
        <v>71</v>
      </c>
      <c r="B78" s="55" t="s">
        <v>156</v>
      </c>
      <c r="C78" s="37">
        <v>27.31</v>
      </c>
      <c r="D78" s="37">
        <v>0</v>
      </c>
      <c r="E78" s="37">
        <v>0</v>
      </c>
      <c r="F78" s="37">
        <v>1.34</v>
      </c>
      <c r="G78" s="37">
        <v>0</v>
      </c>
      <c r="H78" s="37">
        <v>0</v>
      </c>
    </row>
    <row r="79" spans="1:8" ht="24" x14ac:dyDescent="0.25">
      <c r="A79" s="20">
        <v>72</v>
      </c>
      <c r="B79" s="55" t="s">
        <v>157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</row>
    <row r="80" spans="1:8" x14ac:dyDescent="0.25">
      <c r="A80" s="19"/>
      <c r="B80" s="28" t="s">
        <v>104</v>
      </c>
      <c r="C80" s="38">
        <f>SUM(C8:C79)</f>
        <v>2949.7042099999985</v>
      </c>
      <c r="D80" s="38">
        <v>2.7</v>
      </c>
      <c r="E80" s="37">
        <f>SUM(E8:E73)</f>
        <v>0</v>
      </c>
      <c r="F80" s="38">
        <f>SUM(F8:F79)</f>
        <v>3257.6143229999998</v>
      </c>
      <c r="G80" s="37">
        <f>SUM(G8:G73)</f>
        <v>0</v>
      </c>
      <c r="H80" s="37">
        <f>SUM(H8:H73)</f>
        <v>0</v>
      </c>
    </row>
  </sheetData>
  <mergeCells count="10">
    <mergeCell ref="H5:H7"/>
    <mergeCell ref="C6:C7"/>
    <mergeCell ref="D6:E6"/>
    <mergeCell ref="F6:F7"/>
    <mergeCell ref="G6:G7"/>
    <mergeCell ref="A5:A7"/>
    <mergeCell ref="B5:B7"/>
    <mergeCell ref="C5:E5"/>
    <mergeCell ref="F5:G5"/>
    <mergeCell ref="B2:G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Форма 1</vt:lpstr>
      <vt:lpstr>Форма 2 </vt:lpstr>
      <vt:lpstr>Форма 3</vt:lpstr>
      <vt:lpstr>Форма 4</vt:lpstr>
      <vt:lpstr>Форма 5</vt:lpstr>
      <vt:lpstr>Форма 6</vt:lpstr>
      <vt:lpstr>'Форма 1'!Заголовки_для_печати</vt:lpstr>
      <vt:lpstr>'Форма 2 '!Заголовки_для_печати</vt:lpstr>
      <vt:lpstr>'Форма 3'!Заголовки_для_печати</vt:lpstr>
      <vt:lpstr>'Форма 4'!Заголовки_для_печати</vt:lpstr>
      <vt:lpstr>'Форма 5'!Заголовки_для_печати</vt:lpstr>
      <vt:lpstr>'Форма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МОУ</dc:creator>
  <cp:lastModifiedBy>Палагина Лидия</cp:lastModifiedBy>
  <cp:lastPrinted>2017-06-20T07:28:58Z</cp:lastPrinted>
  <dcterms:created xsi:type="dcterms:W3CDTF">2014-02-26T03:24:40Z</dcterms:created>
  <dcterms:modified xsi:type="dcterms:W3CDTF">2017-06-20T07:29:59Z</dcterms:modified>
</cp:coreProperties>
</file>